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9090" tabRatio="713"/>
  </bookViews>
  <sheets>
    <sheet name="Advanced-Overall" sheetId="1" r:id="rId1"/>
    <sheet name="DA" sheetId="2" r:id="rId2"/>
    <sheet name="Time-Trial" sheetId="7" r:id="rId3"/>
    <sheet name="Freestyle" sheetId="3" r:id="rId4"/>
    <sheet name="Bullseye" sheetId="5" r:id="rId5"/>
    <sheet name="Spot Landing" sheetId="4" r:id="rId6"/>
    <sheet name="Pairs D-A" sheetId="6" r:id="rId7"/>
  </sheets>
  <calcPr calcId="144525"/>
</workbook>
</file>

<file path=xl/calcChain.xml><?xml version="1.0" encoding="utf-8"?>
<calcChain xmlns="http://schemas.openxmlformats.org/spreadsheetml/2006/main">
  <c r="L4" i="1" l="1"/>
  <c r="M4" i="1"/>
  <c r="I5" i="4"/>
  <c r="K5" i="1"/>
  <c r="L5" i="1"/>
  <c r="M5" i="1"/>
  <c r="L6" i="1"/>
  <c r="M6" i="1"/>
  <c r="L7" i="1"/>
  <c r="M7" i="1"/>
  <c r="L8" i="1"/>
  <c r="M8" i="1"/>
  <c r="L10" i="1"/>
  <c r="M10" i="1"/>
  <c r="K9" i="1"/>
  <c r="L9" i="1"/>
  <c r="M9" i="1"/>
  <c r="L11" i="1"/>
  <c r="M11" i="1"/>
  <c r="K12" i="1"/>
  <c r="L12" i="1"/>
  <c r="M12" i="1"/>
  <c r="L13" i="1"/>
  <c r="M13" i="1"/>
  <c r="K14" i="1"/>
  <c r="L14" i="1"/>
  <c r="M14" i="1"/>
  <c r="L15" i="1"/>
  <c r="M15" i="1"/>
  <c r="K16" i="1"/>
  <c r="L16" i="1"/>
  <c r="M16" i="1"/>
  <c r="L17" i="1"/>
  <c r="M17" i="1"/>
  <c r="K20" i="1"/>
  <c r="L20" i="1"/>
  <c r="M20" i="1"/>
  <c r="L18" i="1"/>
  <c r="M18" i="1"/>
  <c r="L19" i="1"/>
  <c r="M19" i="1"/>
  <c r="M3" i="1"/>
  <c r="L3" i="1"/>
  <c r="I6" i="4"/>
  <c r="K7" i="1" s="1"/>
  <c r="I7" i="4"/>
  <c r="I8" i="4"/>
  <c r="K13" i="1" s="1"/>
  <c r="I9" i="4"/>
  <c r="K4" i="1" s="1"/>
  <c r="I11" i="4"/>
  <c r="K10" i="1" s="1"/>
  <c r="I12" i="4"/>
  <c r="I13" i="4"/>
  <c r="K6" i="1" s="1"/>
  <c r="I14" i="4"/>
  <c r="K18" i="1" s="1"/>
  <c r="I15" i="4"/>
  <c r="K17" i="1" s="1"/>
  <c r="I16" i="4"/>
  <c r="I17" i="4"/>
  <c r="K15" i="1" s="1"/>
  <c r="I18" i="4"/>
  <c r="K11" i="1" s="1"/>
  <c r="I19" i="4"/>
  <c r="K19" i="1" s="1"/>
  <c r="I10" i="4"/>
  <c r="I4" i="4"/>
  <c r="K3" i="1" s="1"/>
  <c r="I3" i="4"/>
  <c r="K8" i="1" s="1"/>
  <c r="R3" i="1"/>
  <c r="R4" i="1"/>
  <c r="R6" i="1"/>
  <c r="R7" i="1"/>
  <c r="R10" i="1"/>
  <c r="R11" i="1"/>
  <c r="R8" i="1"/>
  <c r="R9" i="1"/>
  <c r="R13" i="1"/>
  <c r="R12" i="1"/>
  <c r="R14" i="1"/>
  <c r="R15" i="1"/>
  <c r="R16" i="1"/>
  <c r="R17" i="1"/>
  <c r="R20" i="1"/>
  <c r="R18" i="1"/>
  <c r="R19" i="1"/>
  <c r="R5" i="1"/>
  <c r="G15" i="6"/>
  <c r="G9" i="6"/>
  <c r="G13" i="6"/>
  <c r="G6" i="6"/>
  <c r="G11" i="6"/>
  <c r="G3" i="6"/>
  <c r="G4" i="6"/>
  <c r="G8" i="6"/>
  <c r="G16" i="6"/>
  <c r="G7" i="6"/>
  <c r="G14" i="6"/>
  <c r="G10" i="6"/>
  <c r="G5" i="6"/>
  <c r="G12" i="6"/>
  <c r="M18" i="5"/>
  <c r="M16" i="5"/>
  <c r="M12" i="5"/>
  <c r="M6" i="5"/>
  <c r="M20" i="5"/>
  <c r="M19" i="5"/>
  <c r="M8" i="5"/>
  <c r="M17" i="5"/>
  <c r="M14" i="5"/>
  <c r="M9" i="5"/>
  <c r="M21" i="5"/>
  <c r="M13" i="5"/>
  <c r="M7" i="5"/>
  <c r="M3" i="5"/>
  <c r="M4" i="5"/>
  <c r="M5" i="5"/>
  <c r="M15" i="5"/>
  <c r="M10" i="5"/>
  <c r="M11" i="5"/>
  <c r="F7" i="3"/>
  <c r="F3" i="3"/>
  <c r="F11" i="3"/>
  <c r="F12" i="3"/>
  <c r="F4" i="3"/>
  <c r="F10" i="3"/>
  <c r="F6" i="3"/>
  <c r="F9" i="3"/>
  <c r="F8" i="3"/>
  <c r="F5" i="3"/>
  <c r="O12" i="3"/>
  <c r="O11" i="3"/>
  <c r="O10" i="3"/>
  <c r="O9" i="3"/>
  <c r="O8" i="3"/>
  <c r="O7" i="3"/>
  <c r="O6" i="3"/>
  <c r="O5" i="3"/>
  <c r="O4" i="3"/>
  <c r="O3" i="3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5" i="4"/>
  <c r="N6" i="4"/>
  <c r="N4" i="4"/>
  <c r="N3" i="4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P19" i="7"/>
  <c r="P20" i="7"/>
  <c r="P21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</calcChain>
</file>

<file path=xl/sharedStrings.xml><?xml version="1.0" encoding="utf-8"?>
<sst xmlns="http://schemas.openxmlformats.org/spreadsheetml/2006/main" count="220" uniqueCount="72">
  <si>
    <t>Handler/Dog</t>
  </si>
  <si>
    <t>Time-Trial</t>
  </si>
  <si>
    <t>Distance/Accuracy</t>
  </si>
  <si>
    <t>Bullseye</t>
  </si>
  <si>
    <t>Spot Landing</t>
  </si>
  <si>
    <t>Freestyle</t>
  </si>
  <si>
    <t xml:space="preserve">Time </t>
  </si>
  <si>
    <t>Score</t>
  </si>
  <si>
    <t>Points</t>
  </si>
  <si>
    <t>Place</t>
  </si>
  <si>
    <t>Throw 1</t>
  </si>
  <si>
    <t>Throw 2</t>
  </si>
  <si>
    <t>Throw 3</t>
  </si>
  <si>
    <t>Throw 4</t>
  </si>
  <si>
    <t>Throw 5</t>
  </si>
  <si>
    <t>Throw 6</t>
  </si>
  <si>
    <t>Throw 7</t>
  </si>
  <si>
    <t>Throw 8</t>
  </si>
  <si>
    <t>Throw 9</t>
  </si>
  <si>
    <t>BULLSEYE</t>
  </si>
  <si>
    <t>SPOT LANDING</t>
  </si>
  <si>
    <t>Pairs Distance/Accuracy</t>
  </si>
  <si>
    <t>FREESYLE</t>
  </si>
  <si>
    <t>Presentation</t>
  </si>
  <si>
    <t>Athleticism</t>
  </si>
  <si>
    <t>WoW</t>
  </si>
  <si>
    <t>Success</t>
  </si>
  <si>
    <t xml:space="preserve">Time(seconds) </t>
  </si>
  <si>
    <t># of Events</t>
  </si>
  <si>
    <t>Tamara Finocchiaro/Newman</t>
  </si>
  <si>
    <t>Dan Eber/Boo</t>
  </si>
  <si>
    <t>Adrian Custer/Magnet</t>
  </si>
  <si>
    <t>Adrian Custer/Yard Dart</t>
  </si>
  <si>
    <t>Mike Kittinger/Henry</t>
  </si>
  <si>
    <t>Chip Hershey/Lexi</t>
  </si>
  <si>
    <t>Chip Hershey/Charlie</t>
  </si>
  <si>
    <t>Ben Nicols/Breck</t>
  </si>
  <si>
    <t>Christopher Atwater/Saydee</t>
  </si>
  <si>
    <t>Ann Wilhelm/Harle Sue</t>
  </si>
  <si>
    <t>Tony Burnett/Choo Choo</t>
  </si>
  <si>
    <t>Tony Burnett/Big Biscuit</t>
  </si>
  <si>
    <t>Magnet</t>
  </si>
  <si>
    <t>Biscuit</t>
  </si>
  <si>
    <t>Choo Choo</t>
  </si>
  <si>
    <t>Boo</t>
  </si>
  <si>
    <t>Henry</t>
  </si>
  <si>
    <t>Harley Sue #1</t>
  </si>
  <si>
    <t>Yard Dart</t>
  </si>
  <si>
    <t>Jeff Duff/Jesse</t>
  </si>
  <si>
    <t>Jesse</t>
  </si>
  <si>
    <t>Jeff Duff/Sasha</t>
  </si>
  <si>
    <t>Jeff Duff/Crash</t>
  </si>
  <si>
    <t>Phillip Walterbach/Maggie</t>
  </si>
  <si>
    <t>Shaun Johnson/Royal</t>
  </si>
  <si>
    <t>Royal</t>
  </si>
  <si>
    <t>Jeff Scheetz/Killian</t>
  </si>
  <si>
    <t>Jeff Scheetz/Towser</t>
  </si>
  <si>
    <t>Towser</t>
  </si>
  <si>
    <t>Jackie Rodeffer-Scheetz/Towser</t>
  </si>
  <si>
    <t>Alex Krugh/Kylee</t>
  </si>
  <si>
    <t>catch</t>
  </si>
  <si>
    <t>miss</t>
  </si>
  <si>
    <t>dificult</t>
  </si>
  <si>
    <t>Throw 10</t>
  </si>
  <si>
    <t>Throw 11</t>
  </si>
  <si>
    <t>Newman</t>
  </si>
  <si>
    <t>Sasha</t>
  </si>
  <si>
    <t>Lexi</t>
  </si>
  <si>
    <t>Brecht</t>
  </si>
  <si>
    <t>DNF</t>
  </si>
  <si>
    <t>OVERALL(Best 4)</t>
  </si>
  <si>
    <t>Dog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</si>
</sst>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name val="Arial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0" xfId="0" applyFont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Fill="1" applyBorder="1"/>
    <xf numFmtId="0" fontId="0" fillId="0" borderId="20" xfId="0" applyBorder="1"/>
    <xf numFmtId="0" fontId="0" fillId="0" borderId="20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Fill="1" applyBorder="1"/>
    <xf numFmtId="0" fontId="0" fillId="0" borderId="24" xfId="0" applyBorder="1"/>
    <xf numFmtId="0" fontId="0" fillId="0" borderId="25" xfId="0" applyBorder="1"/>
    <xf numFmtId="0" fontId="0" fillId="0" borderId="25" xfId="0" applyFill="1" applyBorder="1"/>
    <xf numFmtId="0" fontId="0" fillId="0" borderId="11" xfId="0" applyBorder="1"/>
    <xf numFmtId="0" fontId="3" fillId="0" borderId="26" xfId="0" applyFont="1" applyBorder="1"/>
    <xf numFmtId="0" fontId="0" fillId="2" borderId="9" xfId="0" applyFill="1" applyBorder="1" applyAlignment="1">
      <alignment horizontal="center"/>
    </xf>
    <xf numFmtId="0" fontId="0" fillId="0" borderId="23" xfId="0" applyBorder="1"/>
    <xf numFmtId="0" fontId="0" fillId="0" borderId="15" xfId="0" applyFill="1" applyBorder="1"/>
    <xf numFmtId="0" fontId="1" fillId="0" borderId="0" xfId="0" applyFont="1"/>
    <xf numFmtId="0" fontId="5" fillId="0" borderId="0" xfId="0" applyFont="1"/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0" borderId="18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19" xfId="0" applyFont="1" applyBorder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4" fillId="0" borderId="34" xfId="0" applyFont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5" xfId="0" applyFill="1" applyBorder="1"/>
    <xf numFmtId="0" fontId="0" fillId="0" borderId="16" xfId="0" applyFill="1" applyBorder="1"/>
    <xf numFmtId="0" fontId="0" fillId="0" borderId="2" xfId="0" applyFill="1" applyBorder="1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Border="1"/>
    <xf numFmtId="0" fontId="5" fillId="5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35" xfId="0" applyFont="1" applyFill="1" applyBorder="1"/>
    <xf numFmtId="0" fontId="3" fillId="2" borderId="27" xfId="0" applyFont="1" applyFill="1" applyBorder="1"/>
    <xf numFmtId="0" fontId="3" fillId="2" borderId="36" xfId="0" applyFont="1" applyFill="1" applyBorder="1"/>
    <xf numFmtId="0" fontId="3" fillId="3" borderId="35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0" fillId="3" borderId="17" xfId="0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16" xfId="0" applyFill="1" applyBorder="1"/>
    <xf numFmtId="0" fontId="0" fillId="3" borderId="19" xfId="0" applyFill="1" applyBorder="1"/>
    <xf numFmtId="0" fontId="0" fillId="3" borderId="5" xfId="0" applyFill="1" applyBorder="1"/>
    <xf numFmtId="0" fontId="0" fillId="3" borderId="3" xfId="0" applyFill="1" applyBorder="1"/>
    <xf numFmtId="0" fontId="0" fillId="3" borderId="4" xfId="0" applyFill="1" applyBorder="1"/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4" fillId="7" borderId="39" xfId="0" applyFont="1" applyFill="1" applyBorder="1" applyAlignment="1">
      <alignment horizontal="center"/>
    </xf>
    <xf numFmtId="0" fontId="4" fillId="7" borderId="4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8"/>
      </font>
    </dxf>
    <dxf>
      <font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</sheetPr>
  <dimension ref="A1:S24"/>
  <sheetViews>
    <sheetView tabSelected="1" workbookViewId="0"/>
  </sheetViews>
  <sheetFormatPr defaultRowHeight="12.75" x14ac:dyDescent="0.2"/>
  <cols>
    <col min="1" max="1" width="28" style="39" bestFit="1" customWidth="1"/>
    <col min="2" max="2" width="5.5703125" style="39" bestFit="1" customWidth="1"/>
    <col min="3" max="3" width="5.7109375" style="39" bestFit="1" customWidth="1"/>
    <col min="4" max="4" width="8.140625" style="39" bestFit="1" customWidth="1"/>
    <col min="5" max="5" width="7.42578125" style="39" bestFit="1" customWidth="1"/>
    <col min="6" max="6" width="7.140625" style="39" bestFit="1" customWidth="1"/>
    <col min="7" max="7" width="6.28515625" style="39" bestFit="1" customWidth="1"/>
    <col min="8" max="8" width="5.85546875" style="39" bestFit="1" customWidth="1"/>
    <col min="9" max="9" width="5.7109375" style="39" bestFit="1" customWidth="1"/>
    <col min="10" max="10" width="6.28515625" style="39" bestFit="1" customWidth="1"/>
    <col min="11" max="11" width="5.85546875" style="39" bestFit="1" customWidth="1"/>
    <col min="12" max="12" width="5.7109375" style="39" bestFit="1" customWidth="1"/>
    <col min="13" max="13" width="6.28515625" style="39" bestFit="1" customWidth="1"/>
    <col min="14" max="14" width="5.85546875" style="39" bestFit="1" customWidth="1"/>
    <col min="15" max="15" width="5.7109375" style="39" bestFit="1" customWidth="1"/>
    <col min="16" max="16" width="6.28515625" style="39" bestFit="1" customWidth="1"/>
    <col min="17" max="17" width="11.85546875" style="39" customWidth="1"/>
    <col min="18" max="18" width="10.42578125" style="39" bestFit="1" customWidth="1"/>
    <col min="19" max="16384" width="9.140625" style="39"/>
  </cols>
  <sheetData>
    <row r="1" spans="1:19" ht="13.5" thickBot="1" x14ac:dyDescent="0.25">
      <c r="A1" s="38"/>
      <c r="B1" s="109" t="s">
        <v>1</v>
      </c>
      <c r="C1" s="110"/>
      <c r="D1" s="111"/>
      <c r="E1" s="109" t="s">
        <v>2</v>
      </c>
      <c r="F1" s="110"/>
      <c r="G1" s="111"/>
      <c r="H1" s="109" t="s">
        <v>3</v>
      </c>
      <c r="I1" s="110"/>
      <c r="J1" s="111"/>
      <c r="K1" s="109" t="s">
        <v>4</v>
      </c>
      <c r="L1" s="110"/>
      <c r="M1" s="111"/>
      <c r="N1" s="109" t="s">
        <v>5</v>
      </c>
      <c r="O1" s="110"/>
      <c r="P1" s="110"/>
      <c r="Q1" s="106" t="s">
        <v>70</v>
      </c>
      <c r="R1" s="107"/>
      <c r="S1" s="108"/>
    </row>
    <row r="2" spans="1:19" ht="13.5" thickBot="1" x14ac:dyDescent="0.25">
      <c r="A2" s="73" t="s">
        <v>0</v>
      </c>
      <c r="B2" s="40" t="s">
        <v>6</v>
      </c>
      <c r="C2" s="41" t="s">
        <v>9</v>
      </c>
      <c r="D2" s="42" t="s">
        <v>8</v>
      </c>
      <c r="E2" s="40" t="s">
        <v>7</v>
      </c>
      <c r="F2" s="41" t="s">
        <v>9</v>
      </c>
      <c r="G2" s="42" t="s">
        <v>8</v>
      </c>
      <c r="H2" s="40" t="s">
        <v>7</v>
      </c>
      <c r="I2" s="41" t="s">
        <v>9</v>
      </c>
      <c r="J2" s="42" t="s">
        <v>8</v>
      </c>
      <c r="K2" s="40" t="s">
        <v>7</v>
      </c>
      <c r="L2" s="41" t="s">
        <v>9</v>
      </c>
      <c r="M2" s="42" t="s">
        <v>8</v>
      </c>
      <c r="N2" s="40" t="s">
        <v>7</v>
      </c>
      <c r="O2" s="41" t="s">
        <v>9</v>
      </c>
      <c r="P2" s="41" t="s">
        <v>8</v>
      </c>
      <c r="Q2" s="43" t="s">
        <v>28</v>
      </c>
      <c r="R2" s="44" t="s">
        <v>8</v>
      </c>
      <c r="S2" s="45" t="s">
        <v>9</v>
      </c>
    </row>
    <row r="3" spans="1:19" x14ac:dyDescent="0.2">
      <c r="A3" s="46" t="s">
        <v>56</v>
      </c>
      <c r="B3" s="47">
        <v>21.43</v>
      </c>
      <c r="C3" s="48">
        <v>1</v>
      </c>
      <c r="D3" s="49">
        <v>10</v>
      </c>
      <c r="E3" s="47">
        <v>7</v>
      </c>
      <c r="F3" s="48">
        <v>11</v>
      </c>
      <c r="G3" s="49">
        <v>0</v>
      </c>
      <c r="H3" s="47">
        <v>40</v>
      </c>
      <c r="I3" s="48">
        <v>2</v>
      </c>
      <c r="J3" s="49">
        <v>9</v>
      </c>
      <c r="K3" s="47">
        <f>INDEX('Spot Landing'!A:K,MATCH(A3,'Spot Landing'!A:A,0),9)</f>
        <v>18</v>
      </c>
      <c r="L3" s="48">
        <f>INDEX('Spot Landing'!A:K,MATCH(A3,'Spot Landing'!A:A,0),10)</f>
        <v>2</v>
      </c>
      <c r="M3" s="49">
        <f>INDEX('Spot Landing'!A:K,MATCH(A3,'Spot Landing'!A:A,0),11)</f>
        <v>9</v>
      </c>
      <c r="N3" s="47">
        <v>30.378378378378379</v>
      </c>
      <c r="O3" s="48">
        <v>6</v>
      </c>
      <c r="P3" s="48">
        <v>5</v>
      </c>
      <c r="Q3" s="50">
        <v>5</v>
      </c>
      <c r="R3" s="51">
        <f t="shared" ref="R3:R20" si="0">SUM(P3,M3,J3,G3,D3)-MIN(P3,M3,J3,G3,D3)</f>
        <v>33</v>
      </c>
      <c r="S3" s="52">
        <v>1</v>
      </c>
    </row>
    <row r="4" spans="1:19" x14ac:dyDescent="0.2">
      <c r="A4" s="53" t="s">
        <v>50</v>
      </c>
      <c r="B4" s="54">
        <v>25.4</v>
      </c>
      <c r="C4" s="55">
        <v>3</v>
      </c>
      <c r="D4" s="56">
        <v>8</v>
      </c>
      <c r="E4" s="54">
        <v>14.5</v>
      </c>
      <c r="F4" s="55">
        <v>1</v>
      </c>
      <c r="G4" s="56">
        <v>10</v>
      </c>
      <c r="H4" s="54">
        <v>33</v>
      </c>
      <c r="I4" s="55">
        <v>3</v>
      </c>
      <c r="J4" s="56">
        <v>8</v>
      </c>
      <c r="K4" s="54">
        <f>INDEX('Spot Landing'!A:K,MATCH(A4,'Spot Landing'!A:A,0),9)</f>
        <v>12</v>
      </c>
      <c r="L4" s="55">
        <f>INDEX('Spot Landing'!A:K,MATCH(A4,'Spot Landing'!A:A,0),10)</f>
        <v>7</v>
      </c>
      <c r="M4" s="56">
        <f>INDEX('Spot Landing'!A:K,MATCH(A4,'Spot Landing'!A:A,0),11)</f>
        <v>4</v>
      </c>
      <c r="N4" s="54">
        <v>31.878378378378379</v>
      </c>
      <c r="O4" s="55">
        <v>4</v>
      </c>
      <c r="P4" s="55">
        <v>7</v>
      </c>
      <c r="Q4" s="57">
        <v>5</v>
      </c>
      <c r="R4" s="58">
        <f t="shared" si="0"/>
        <v>33</v>
      </c>
      <c r="S4" s="59">
        <v>2</v>
      </c>
    </row>
    <row r="5" spans="1:19" x14ac:dyDescent="0.2">
      <c r="A5" s="53" t="s">
        <v>32</v>
      </c>
      <c r="B5" s="54">
        <v>32.35</v>
      </c>
      <c r="C5" s="55">
        <v>0</v>
      </c>
      <c r="D5" s="56">
        <v>0</v>
      </c>
      <c r="E5" s="54">
        <v>3.5</v>
      </c>
      <c r="F5" s="55">
        <v>16</v>
      </c>
      <c r="G5" s="56">
        <v>0</v>
      </c>
      <c r="H5" s="54">
        <v>43</v>
      </c>
      <c r="I5" s="55">
        <v>1</v>
      </c>
      <c r="J5" s="56">
        <v>10</v>
      </c>
      <c r="K5" s="54">
        <f>INDEX('Spot Landing'!A:K,MATCH(A5,'Spot Landing'!A:A,0),9)</f>
        <v>17</v>
      </c>
      <c r="L5" s="55">
        <f>INDEX('Spot Landing'!A:K,MATCH(A5,'Spot Landing'!A:A,0),10)</f>
        <v>3</v>
      </c>
      <c r="M5" s="56">
        <f>INDEX('Spot Landing'!A:K,MATCH(A5,'Spot Landing'!A:A,0),11)</f>
        <v>8</v>
      </c>
      <c r="N5" s="54">
        <v>33.63636363636364</v>
      </c>
      <c r="O5" s="55">
        <v>1</v>
      </c>
      <c r="P5" s="55">
        <v>10</v>
      </c>
      <c r="Q5" s="57">
        <v>5</v>
      </c>
      <c r="R5" s="58">
        <f t="shared" si="0"/>
        <v>28</v>
      </c>
      <c r="S5" s="59">
        <v>3</v>
      </c>
    </row>
    <row r="6" spans="1:19" x14ac:dyDescent="0.2">
      <c r="A6" s="53" t="s">
        <v>53</v>
      </c>
      <c r="B6" s="54">
        <v>25.78</v>
      </c>
      <c r="C6" s="55">
        <v>5</v>
      </c>
      <c r="D6" s="56">
        <v>6</v>
      </c>
      <c r="E6" s="54">
        <v>10</v>
      </c>
      <c r="F6" s="55">
        <v>5</v>
      </c>
      <c r="G6" s="56">
        <v>6</v>
      </c>
      <c r="H6" s="54">
        <v>29</v>
      </c>
      <c r="I6" s="55">
        <v>6</v>
      </c>
      <c r="J6" s="56">
        <v>5</v>
      </c>
      <c r="K6" s="54">
        <f>INDEX('Spot Landing'!A:K,MATCH(A6,'Spot Landing'!A:A,0),9)</f>
        <v>8</v>
      </c>
      <c r="L6" s="55">
        <f>INDEX('Spot Landing'!A:K,MATCH(A6,'Spot Landing'!A:A,0),10)</f>
        <v>11</v>
      </c>
      <c r="M6" s="56">
        <f>INDEX('Spot Landing'!A:K,MATCH(A6,'Spot Landing'!A:A,0),11)</f>
        <v>2</v>
      </c>
      <c r="N6" s="54">
        <v>31.75</v>
      </c>
      <c r="O6" s="55">
        <v>5</v>
      </c>
      <c r="P6" s="55">
        <v>6</v>
      </c>
      <c r="Q6" s="57">
        <v>5</v>
      </c>
      <c r="R6" s="58">
        <f t="shared" si="0"/>
        <v>23</v>
      </c>
      <c r="S6" s="59">
        <v>4</v>
      </c>
    </row>
    <row r="7" spans="1:19" x14ac:dyDescent="0.2">
      <c r="A7" s="53" t="s">
        <v>30</v>
      </c>
      <c r="B7" s="54">
        <v>28.07</v>
      </c>
      <c r="C7" s="55">
        <v>8</v>
      </c>
      <c r="D7" s="56">
        <v>3</v>
      </c>
      <c r="E7" s="54">
        <v>13.5</v>
      </c>
      <c r="F7" s="55">
        <v>2</v>
      </c>
      <c r="G7" s="56">
        <v>9</v>
      </c>
      <c r="H7" s="54">
        <v>23</v>
      </c>
      <c r="I7" s="55">
        <v>13</v>
      </c>
      <c r="J7" s="56">
        <v>0</v>
      </c>
      <c r="K7" s="54">
        <f>INDEX('Spot Landing'!A:K,MATCH(A7,'Spot Landing'!A:A,0),9)</f>
        <v>17</v>
      </c>
      <c r="L7" s="55">
        <f>INDEX('Spot Landing'!A:K,MATCH(A7,'Spot Landing'!A:A,0),10)</f>
        <v>4</v>
      </c>
      <c r="M7" s="56">
        <f>INDEX('Spot Landing'!A:K,MATCH(A7,'Spot Landing'!A:A,0),11)</f>
        <v>8</v>
      </c>
      <c r="N7" s="54">
        <v>22.5</v>
      </c>
      <c r="O7" s="55">
        <v>10</v>
      </c>
      <c r="P7" s="55">
        <v>1</v>
      </c>
      <c r="Q7" s="57">
        <v>5</v>
      </c>
      <c r="R7" s="58">
        <f t="shared" si="0"/>
        <v>21</v>
      </c>
      <c r="S7" s="59">
        <v>5</v>
      </c>
    </row>
    <row r="8" spans="1:19" x14ac:dyDescent="0.2">
      <c r="A8" s="53" t="s">
        <v>33</v>
      </c>
      <c r="B8" s="54">
        <v>25.72</v>
      </c>
      <c r="C8" s="55">
        <v>4</v>
      </c>
      <c r="D8" s="56">
        <v>7</v>
      </c>
      <c r="E8" s="54">
        <v>3.5</v>
      </c>
      <c r="F8" s="55">
        <v>15</v>
      </c>
      <c r="G8" s="56">
        <v>0</v>
      </c>
      <c r="H8" s="54">
        <v>17</v>
      </c>
      <c r="I8" s="55">
        <v>14</v>
      </c>
      <c r="J8" s="56">
        <v>0</v>
      </c>
      <c r="K8" s="54">
        <f>INDEX('Spot Landing'!A:K,MATCH(A8,'Spot Landing'!A:A,0),9)</f>
        <v>19</v>
      </c>
      <c r="L8" s="55">
        <f>INDEX('Spot Landing'!A:K,MATCH(A8,'Spot Landing'!A:A,0),10)</f>
        <v>1</v>
      </c>
      <c r="M8" s="56">
        <f>INDEX('Spot Landing'!A:K,MATCH(A8,'Spot Landing'!A:A,0),11)</f>
        <v>10</v>
      </c>
      <c r="N8" s="54">
        <v>25.75</v>
      </c>
      <c r="O8" s="55">
        <v>8</v>
      </c>
      <c r="P8" s="55">
        <v>3</v>
      </c>
      <c r="Q8" s="57">
        <v>5</v>
      </c>
      <c r="R8" s="58">
        <f t="shared" si="0"/>
        <v>20</v>
      </c>
      <c r="S8" s="59">
        <v>6</v>
      </c>
    </row>
    <row r="9" spans="1:19" x14ac:dyDescent="0.2">
      <c r="A9" s="53" t="s">
        <v>39</v>
      </c>
      <c r="B9" s="54">
        <v>44</v>
      </c>
      <c r="C9" s="55">
        <v>0</v>
      </c>
      <c r="D9" s="56">
        <v>0</v>
      </c>
      <c r="E9" s="54">
        <v>9.5</v>
      </c>
      <c r="F9" s="55">
        <v>6</v>
      </c>
      <c r="G9" s="56">
        <v>5</v>
      </c>
      <c r="H9" s="54">
        <v>30</v>
      </c>
      <c r="I9" s="55">
        <v>5</v>
      </c>
      <c r="J9" s="56">
        <v>6</v>
      </c>
      <c r="K9" s="54">
        <f>INDEX('Spot Landing'!A:K,MATCH(A9,'Spot Landing'!A:A,0),9)</f>
        <v>15</v>
      </c>
      <c r="L9" s="55">
        <f>INDEX('Spot Landing'!A:K,MATCH(A9,'Spot Landing'!A:A,0),10)</f>
        <v>5</v>
      </c>
      <c r="M9" s="56">
        <f>INDEX('Spot Landing'!A:K,MATCH(A9,'Spot Landing'!A:A,0),11)</f>
        <v>6</v>
      </c>
      <c r="N9" s="54"/>
      <c r="O9" s="55"/>
      <c r="P9" s="55">
        <v>0</v>
      </c>
      <c r="Q9" s="57">
        <v>4</v>
      </c>
      <c r="R9" s="58">
        <f t="shared" si="0"/>
        <v>17</v>
      </c>
      <c r="S9" s="59">
        <v>7</v>
      </c>
    </row>
    <row r="10" spans="1:19" x14ac:dyDescent="0.2">
      <c r="A10" s="53" t="s">
        <v>38</v>
      </c>
      <c r="B10" s="54">
        <v>27.34</v>
      </c>
      <c r="C10" s="55">
        <v>6</v>
      </c>
      <c r="D10" s="56">
        <v>5</v>
      </c>
      <c r="E10" s="54">
        <v>0</v>
      </c>
      <c r="F10" s="55">
        <v>19</v>
      </c>
      <c r="G10" s="56">
        <v>0</v>
      </c>
      <c r="H10" s="54">
        <v>29</v>
      </c>
      <c r="I10" s="55">
        <v>7</v>
      </c>
      <c r="J10" s="56">
        <v>5</v>
      </c>
      <c r="K10" s="54">
        <f>INDEX('Spot Landing'!A:K,MATCH(A10,'Spot Landing'!A:A,0),9)</f>
        <v>10</v>
      </c>
      <c r="L10" s="55">
        <f>INDEX('Spot Landing'!A:K,MATCH(A10,'Spot Landing'!A:A,0),10)</f>
        <v>9</v>
      </c>
      <c r="M10" s="56">
        <f>INDEX('Spot Landing'!A:K,MATCH(A10,'Spot Landing'!A:A,0),11)</f>
        <v>2</v>
      </c>
      <c r="N10" s="54">
        <v>27.076923076923077</v>
      </c>
      <c r="O10" s="55">
        <v>7</v>
      </c>
      <c r="P10" s="55">
        <v>4</v>
      </c>
      <c r="Q10" s="57">
        <v>5</v>
      </c>
      <c r="R10" s="58">
        <f t="shared" si="0"/>
        <v>16</v>
      </c>
      <c r="S10" s="59">
        <v>8</v>
      </c>
    </row>
    <row r="11" spans="1:19" x14ac:dyDescent="0.2">
      <c r="A11" s="53" t="s">
        <v>48</v>
      </c>
      <c r="B11" s="54">
        <v>28</v>
      </c>
      <c r="C11" s="55">
        <v>7</v>
      </c>
      <c r="D11" s="56">
        <v>4</v>
      </c>
      <c r="E11" s="54">
        <v>8</v>
      </c>
      <c r="F11" s="55">
        <v>10</v>
      </c>
      <c r="G11" s="56">
        <v>1</v>
      </c>
      <c r="H11" s="54">
        <v>24</v>
      </c>
      <c r="I11" s="55">
        <v>9</v>
      </c>
      <c r="J11" s="56">
        <v>2</v>
      </c>
      <c r="K11" s="54">
        <f>INDEX('Spot Landing'!A:K,MATCH(A11,'Spot Landing'!A:A,0),9)</f>
        <v>1</v>
      </c>
      <c r="L11" s="55">
        <f>INDEX('Spot Landing'!A:K,MATCH(A11,'Spot Landing'!A:A,0),10)</f>
        <v>16</v>
      </c>
      <c r="M11" s="56">
        <f>INDEX('Spot Landing'!A:K,MATCH(A11,'Spot Landing'!A:A,0),11)</f>
        <v>0</v>
      </c>
      <c r="N11" s="54">
        <v>32.3125</v>
      </c>
      <c r="O11" s="55">
        <v>2</v>
      </c>
      <c r="P11" s="55">
        <v>9</v>
      </c>
      <c r="Q11" s="57">
        <v>5</v>
      </c>
      <c r="R11" s="58">
        <f t="shared" si="0"/>
        <v>16</v>
      </c>
      <c r="S11" s="59">
        <v>8</v>
      </c>
    </row>
    <row r="12" spans="1:19" x14ac:dyDescent="0.2">
      <c r="A12" s="53" t="s">
        <v>36</v>
      </c>
      <c r="B12" s="54">
        <v>22.38</v>
      </c>
      <c r="C12" s="55">
        <v>2</v>
      </c>
      <c r="D12" s="56">
        <v>9</v>
      </c>
      <c r="E12" s="54">
        <v>0</v>
      </c>
      <c r="F12" s="55">
        <v>18</v>
      </c>
      <c r="G12" s="56">
        <v>0</v>
      </c>
      <c r="H12" s="54">
        <v>32</v>
      </c>
      <c r="I12" s="55">
        <v>4</v>
      </c>
      <c r="J12" s="56">
        <v>7</v>
      </c>
      <c r="K12" s="54">
        <f>INDEX('Spot Landing'!A:K,MATCH(A12,'Spot Landing'!A:A,0),9)</f>
        <v>2</v>
      </c>
      <c r="L12" s="55">
        <f>INDEX('Spot Landing'!A:K,MATCH(A12,'Spot Landing'!A:A,0),10)</f>
        <v>14</v>
      </c>
      <c r="M12" s="56">
        <f>INDEX('Spot Landing'!A:K,MATCH(A12,'Spot Landing'!A:A,0),11)</f>
        <v>0</v>
      </c>
      <c r="N12" s="54"/>
      <c r="O12" s="55"/>
      <c r="P12" s="55">
        <v>0</v>
      </c>
      <c r="Q12" s="57">
        <v>4</v>
      </c>
      <c r="R12" s="58">
        <f t="shared" si="0"/>
        <v>16</v>
      </c>
      <c r="S12" s="59">
        <v>8</v>
      </c>
    </row>
    <row r="13" spans="1:19" x14ac:dyDescent="0.2">
      <c r="A13" s="53" t="s">
        <v>34</v>
      </c>
      <c r="B13" s="54">
        <v>54.55</v>
      </c>
      <c r="C13" s="55">
        <v>0</v>
      </c>
      <c r="D13" s="56">
        <v>0</v>
      </c>
      <c r="E13" s="54">
        <v>9</v>
      </c>
      <c r="F13" s="55">
        <v>7</v>
      </c>
      <c r="G13" s="56">
        <v>4</v>
      </c>
      <c r="H13" s="54">
        <v>29</v>
      </c>
      <c r="I13" s="55">
        <v>8</v>
      </c>
      <c r="J13" s="56">
        <v>5</v>
      </c>
      <c r="K13" s="54">
        <f>INDEX('Spot Landing'!A:K,MATCH(A13,'Spot Landing'!A:A,0),9)</f>
        <v>12</v>
      </c>
      <c r="L13" s="55">
        <f>INDEX('Spot Landing'!A:K,MATCH(A13,'Spot Landing'!A:A,0),10)</f>
        <v>6</v>
      </c>
      <c r="M13" s="56">
        <f>INDEX('Spot Landing'!A:K,MATCH(A13,'Spot Landing'!A:A,0),11)</f>
        <v>5</v>
      </c>
      <c r="N13" s="54"/>
      <c r="O13" s="55"/>
      <c r="P13" s="55">
        <v>0</v>
      </c>
      <c r="Q13" s="57">
        <v>4</v>
      </c>
      <c r="R13" s="58">
        <f t="shared" si="0"/>
        <v>14</v>
      </c>
      <c r="S13" s="59">
        <v>11</v>
      </c>
    </row>
    <row r="14" spans="1:19" x14ac:dyDescent="0.2">
      <c r="A14" s="53" t="s">
        <v>59</v>
      </c>
      <c r="B14" s="54">
        <v>30.53</v>
      </c>
      <c r="C14" s="55">
        <v>10</v>
      </c>
      <c r="D14" s="56">
        <v>1</v>
      </c>
      <c r="E14" s="54">
        <v>12</v>
      </c>
      <c r="F14" s="55">
        <v>3</v>
      </c>
      <c r="G14" s="56">
        <v>8</v>
      </c>
      <c r="H14" s="54">
        <v>12</v>
      </c>
      <c r="I14" s="55">
        <v>17</v>
      </c>
      <c r="J14" s="56">
        <v>0</v>
      </c>
      <c r="K14" s="54">
        <f>INDEX('Spot Landing'!A:K,MATCH(A14,'Spot Landing'!A:A,0),9)</f>
        <v>0</v>
      </c>
      <c r="L14" s="55">
        <f>INDEX('Spot Landing'!A:K,MATCH(A14,'Spot Landing'!A:A,0),10)</f>
        <v>0</v>
      </c>
      <c r="M14" s="56">
        <f>INDEX('Spot Landing'!A:K,MATCH(A14,'Spot Landing'!A:A,0),11)</f>
        <v>0</v>
      </c>
      <c r="N14" s="54"/>
      <c r="O14" s="55"/>
      <c r="P14" s="55">
        <v>0</v>
      </c>
      <c r="Q14" s="57">
        <v>4</v>
      </c>
      <c r="R14" s="58">
        <f t="shared" si="0"/>
        <v>9</v>
      </c>
      <c r="S14" s="59">
        <v>12</v>
      </c>
    </row>
    <row r="15" spans="1:19" x14ac:dyDescent="0.2">
      <c r="A15" s="53" t="s">
        <v>31</v>
      </c>
      <c r="B15" s="54">
        <v>36.97</v>
      </c>
      <c r="C15" s="55">
        <v>0</v>
      </c>
      <c r="D15" s="56">
        <v>0</v>
      </c>
      <c r="E15" s="54">
        <v>5</v>
      </c>
      <c r="F15" s="55">
        <v>13</v>
      </c>
      <c r="G15" s="56">
        <v>0</v>
      </c>
      <c r="H15" s="54">
        <v>17</v>
      </c>
      <c r="I15" s="55">
        <v>15</v>
      </c>
      <c r="J15" s="56">
        <v>0</v>
      </c>
      <c r="K15" s="54">
        <f>INDEX('Spot Landing'!A:K,MATCH(A15,'Spot Landing'!A:A,0),9)</f>
        <v>1</v>
      </c>
      <c r="L15" s="55">
        <f>INDEX('Spot Landing'!A:K,MATCH(A15,'Spot Landing'!A:A,0),10)</f>
        <v>15</v>
      </c>
      <c r="M15" s="56">
        <f>INDEX('Spot Landing'!A:K,MATCH(A15,'Spot Landing'!A:A,0),11)</f>
        <v>0</v>
      </c>
      <c r="N15" s="54">
        <v>32.095238095238095</v>
      </c>
      <c r="O15" s="55">
        <v>3</v>
      </c>
      <c r="P15" s="55">
        <v>8</v>
      </c>
      <c r="Q15" s="57">
        <v>5</v>
      </c>
      <c r="R15" s="58">
        <f t="shared" si="0"/>
        <v>8</v>
      </c>
      <c r="S15" s="59">
        <v>13</v>
      </c>
    </row>
    <row r="16" spans="1:19" x14ac:dyDescent="0.2">
      <c r="A16" s="53" t="s">
        <v>55</v>
      </c>
      <c r="B16" s="54" t="s">
        <v>69</v>
      </c>
      <c r="C16" s="55">
        <v>0</v>
      </c>
      <c r="D16" s="56">
        <v>0</v>
      </c>
      <c r="E16" s="54">
        <v>9</v>
      </c>
      <c r="F16" s="55">
        <v>7</v>
      </c>
      <c r="G16" s="56">
        <v>4</v>
      </c>
      <c r="H16" s="54">
        <v>13</v>
      </c>
      <c r="I16" s="55">
        <v>16</v>
      </c>
      <c r="J16" s="56">
        <v>0</v>
      </c>
      <c r="K16" s="54">
        <f>INDEX('Spot Landing'!A:K,MATCH(A16,'Spot Landing'!A:A,0),9)</f>
        <v>11</v>
      </c>
      <c r="L16" s="55">
        <f>INDEX('Spot Landing'!A:K,MATCH(A16,'Spot Landing'!A:A,0),10)</f>
        <v>8</v>
      </c>
      <c r="M16" s="56">
        <f>INDEX('Spot Landing'!A:K,MATCH(A16,'Spot Landing'!A:A,0),11)</f>
        <v>3</v>
      </c>
      <c r="N16" s="54"/>
      <c r="O16" s="55"/>
      <c r="P16" s="55">
        <v>0</v>
      </c>
      <c r="Q16" s="57">
        <v>4</v>
      </c>
      <c r="R16" s="58">
        <f t="shared" si="0"/>
        <v>7</v>
      </c>
      <c r="S16" s="59">
        <v>14</v>
      </c>
    </row>
    <row r="17" spans="1:19" x14ac:dyDescent="0.2">
      <c r="A17" s="53" t="s">
        <v>29</v>
      </c>
      <c r="B17" s="54">
        <v>30</v>
      </c>
      <c r="C17" s="55">
        <v>9</v>
      </c>
      <c r="D17" s="56">
        <v>2</v>
      </c>
      <c r="E17" s="54">
        <v>4.5</v>
      </c>
      <c r="F17" s="55">
        <v>14</v>
      </c>
      <c r="G17" s="56">
        <v>0</v>
      </c>
      <c r="H17" s="54">
        <v>23</v>
      </c>
      <c r="I17" s="55">
        <v>12</v>
      </c>
      <c r="J17" s="56">
        <v>0</v>
      </c>
      <c r="K17" s="54">
        <f>INDEX('Spot Landing'!A:K,MATCH(A17,'Spot Landing'!A:A,0),9)</f>
        <v>2</v>
      </c>
      <c r="L17" s="55">
        <f>INDEX('Spot Landing'!A:K,MATCH(A17,'Spot Landing'!A:A,0),10)</f>
        <v>13</v>
      </c>
      <c r="M17" s="56">
        <f>INDEX('Spot Landing'!A:K,MATCH(A17,'Spot Landing'!A:A,0),11)</f>
        <v>0</v>
      </c>
      <c r="N17" s="54">
        <v>25.5</v>
      </c>
      <c r="O17" s="55">
        <v>9</v>
      </c>
      <c r="P17" s="55">
        <v>2</v>
      </c>
      <c r="Q17" s="57">
        <v>5</v>
      </c>
      <c r="R17" s="58">
        <f t="shared" si="0"/>
        <v>4</v>
      </c>
      <c r="S17" s="59">
        <v>15</v>
      </c>
    </row>
    <row r="18" spans="1:19" x14ac:dyDescent="0.2">
      <c r="A18" s="53" t="s">
        <v>37</v>
      </c>
      <c r="B18" s="54">
        <v>38.78</v>
      </c>
      <c r="C18" s="55">
        <v>0</v>
      </c>
      <c r="D18" s="56">
        <v>0</v>
      </c>
      <c r="E18" s="54">
        <v>0</v>
      </c>
      <c r="F18" s="55">
        <v>20</v>
      </c>
      <c r="G18" s="56">
        <v>0</v>
      </c>
      <c r="H18" s="54">
        <v>24</v>
      </c>
      <c r="I18" s="55">
        <v>10</v>
      </c>
      <c r="J18" s="56">
        <v>1</v>
      </c>
      <c r="K18" s="54">
        <f>INDEX('Spot Landing'!A:K,MATCH(A18,'Spot Landing'!A:A,0),9)</f>
        <v>4</v>
      </c>
      <c r="L18" s="55">
        <f>INDEX('Spot Landing'!A:K,MATCH(A18,'Spot Landing'!A:A,0),10)</f>
        <v>12</v>
      </c>
      <c r="M18" s="56">
        <f>INDEX('Spot Landing'!A:K,MATCH(A18,'Spot Landing'!A:A,0),11)</f>
        <v>1</v>
      </c>
      <c r="N18" s="54"/>
      <c r="O18" s="55"/>
      <c r="P18" s="55">
        <v>0</v>
      </c>
      <c r="Q18" s="57">
        <v>4</v>
      </c>
      <c r="R18" s="58">
        <f t="shared" si="0"/>
        <v>2</v>
      </c>
      <c r="S18" s="59">
        <v>16</v>
      </c>
    </row>
    <row r="19" spans="1:19" x14ac:dyDescent="0.2">
      <c r="A19" s="53" t="s">
        <v>40</v>
      </c>
      <c r="B19" s="54" t="s">
        <v>69</v>
      </c>
      <c r="C19" s="55">
        <v>0</v>
      </c>
      <c r="D19" s="56">
        <v>0</v>
      </c>
      <c r="E19" s="54">
        <v>8.5</v>
      </c>
      <c r="F19" s="55">
        <v>9</v>
      </c>
      <c r="G19" s="56">
        <v>2</v>
      </c>
      <c r="H19" s="54">
        <v>3</v>
      </c>
      <c r="I19" s="55">
        <v>19</v>
      </c>
      <c r="J19" s="56">
        <v>0</v>
      </c>
      <c r="K19" s="54">
        <f>INDEX('Spot Landing'!A:K,MATCH(A19,'Spot Landing'!A:A,0),9)</f>
        <v>0</v>
      </c>
      <c r="L19" s="55">
        <f>INDEX('Spot Landing'!A:K,MATCH(A19,'Spot Landing'!A:A,0),10)</f>
        <v>17</v>
      </c>
      <c r="M19" s="56">
        <f>INDEX('Spot Landing'!A:K,MATCH(A19,'Spot Landing'!A:A,0),11)</f>
        <v>0</v>
      </c>
      <c r="N19" s="54"/>
      <c r="O19" s="55"/>
      <c r="P19" s="55">
        <v>0</v>
      </c>
      <c r="Q19" s="57">
        <v>4</v>
      </c>
      <c r="R19" s="58">
        <f t="shared" si="0"/>
        <v>2</v>
      </c>
      <c r="S19" s="59">
        <v>16</v>
      </c>
    </row>
    <row r="20" spans="1:19" ht="13.5" thickBot="1" x14ac:dyDescent="0.25">
      <c r="A20" s="60" t="s">
        <v>52</v>
      </c>
      <c r="B20" s="61" t="s">
        <v>69</v>
      </c>
      <c r="C20" s="62">
        <v>0</v>
      </c>
      <c r="D20" s="63">
        <v>0</v>
      </c>
      <c r="E20" s="61">
        <v>5</v>
      </c>
      <c r="F20" s="62">
        <v>12</v>
      </c>
      <c r="G20" s="63">
        <v>0</v>
      </c>
      <c r="H20" s="61">
        <v>11</v>
      </c>
      <c r="I20" s="62">
        <v>18</v>
      </c>
      <c r="J20" s="63">
        <v>0</v>
      </c>
      <c r="K20" s="61">
        <f>INDEX('Spot Landing'!A:K,MATCH(A20,'Spot Landing'!A:A,0),9)</f>
        <v>9</v>
      </c>
      <c r="L20" s="62">
        <f>INDEX('Spot Landing'!A:K,MATCH(A20,'Spot Landing'!A:A,0),10)</f>
        <v>10</v>
      </c>
      <c r="M20" s="63">
        <f>INDEX('Spot Landing'!A:K,MATCH(A20,'Spot Landing'!A:A,0),11)</f>
        <v>1</v>
      </c>
      <c r="N20" s="61"/>
      <c r="O20" s="62"/>
      <c r="P20" s="62">
        <v>0</v>
      </c>
      <c r="Q20" s="64">
        <v>4</v>
      </c>
      <c r="R20" s="65">
        <f t="shared" si="0"/>
        <v>1</v>
      </c>
      <c r="S20" s="66">
        <v>18</v>
      </c>
    </row>
    <row r="21" spans="1:19" s="89" customFormat="1" ht="13.5" thickBot="1" x14ac:dyDescent="0.25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90"/>
      <c r="R21" s="90"/>
      <c r="S21" s="90"/>
    </row>
    <row r="22" spans="1:19" x14ac:dyDescent="0.2">
      <c r="A22" s="46" t="s">
        <v>51</v>
      </c>
      <c r="B22" s="47" t="s">
        <v>69</v>
      </c>
      <c r="C22" s="48">
        <v>0</v>
      </c>
      <c r="D22" s="49">
        <v>0</v>
      </c>
      <c r="E22" s="47"/>
      <c r="F22" s="48"/>
      <c r="G22" s="49">
        <v>0</v>
      </c>
      <c r="H22" s="47">
        <v>24</v>
      </c>
      <c r="I22" s="48">
        <v>11</v>
      </c>
      <c r="J22" s="49">
        <v>0</v>
      </c>
      <c r="K22" s="47"/>
      <c r="L22" s="48"/>
      <c r="M22" s="49">
        <v>0</v>
      </c>
      <c r="N22" s="47"/>
      <c r="O22" s="48"/>
      <c r="P22" s="48">
        <v>0</v>
      </c>
      <c r="Q22" s="50">
        <v>2</v>
      </c>
      <c r="R22" s="51" t="e">
        <v>#N/A</v>
      </c>
      <c r="S22" s="51" t="e">
        <v>#N/A</v>
      </c>
    </row>
    <row r="23" spans="1:19" x14ac:dyDescent="0.2">
      <c r="A23" s="53" t="s">
        <v>58</v>
      </c>
      <c r="B23" s="54"/>
      <c r="C23" s="55"/>
      <c r="D23" s="56">
        <v>0</v>
      </c>
      <c r="E23" s="54">
        <v>10.5</v>
      </c>
      <c r="F23" s="55">
        <v>4</v>
      </c>
      <c r="G23" s="56">
        <v>7</v>
      </c>
      <c r="H23" s="54"/>
      <c r="I23" s="55"/>
      <c r="J23" s="56">
        <v>0</v>
      </c>
      <c r="K23" s="54"/>
      <c r="L23" s="55"/>
      <c r="M23" s="56">
        <v>0</v>
      </c>
      <c r="N23" s="54"/>
      <c r="O23" s="55"/>
      <c r="P23" s="55">
        <v>0</v>
      </c>
      <c r="Q23" s="57">
        <v>1</v>
      </c>
      <c r="R23" s="58" t="e">
        <v>#N/A</v>
      </c>
      <c r="S23" s="58" t="e">
        <v>#N/A</v>
      </c>
    </row>
    <row r="24" spans="1:19" ht="13.5" thickBot="1" x14ac:dyDescent="0.25">
      <c r="A24" s="60" t="s">
        <v>35</v>
      </c>
      <c r="B24" s="61"/>
      <c r="C24" s="62"/>
      <c r="D24" s="63">
        <v>0</v>
      </c>
      <c r="E24" s="61">
        <v>2</v>
      </c>
      <c r="F24" s="62">
        <v>17</v>
      </c>
      <c r="G24" s="63">
        <v>0</v>
      </c>
      <c r="H24" s="61"/>
      <c r="I24" s="62"/>
      <c r="J24" s="63">
        <v>0</v>
      </c>
      <c r="K24" s="61"/>
      <c r="L24" s="62"/>
      <c r="M24" s="63">
        <v>0</v>
      </c>
      <c r="N24" s="61"/>
      <c r="O24" s="62"/>
      <c r="P24" s="62">
        <v>0</v>
      </c>
      <c r="Q24" s="64">
        <v>1</v>
      </c>
      <c r="R24" s="65" t="e">
        <v>#N/A</v>
      </c>
      <c r="S24" s="65" t="e">
        <v>#N/A</v>
      </c>
    </row>
  </sheetData>
  <sheetCalcPr fullCalcOnLoad="1"/>
  <mergeCells count="6">
    <mergeCell ref="Q1:S1"/>
    <mergeCell ref="N1:P1"/>
    <mergeCell ref="B1:D1"/>
    <mergeCell ref="E1:G1"/>
    <mergeCell ref="H1:J1"/>
    <mergeCell ref="K1:M1"/>
  </mergeCells>
  <phoneticPr fontId="2" type="noConversion"/>
  <conditionalFormatting sqref="Q3:Q24 S3:S21">
    <cfRule type="cellIs" dxfId="1" priority="1" stopIfTrue="1" operator="greaterThanOrEqual">
      <formula>0</formula>
    </cfRule>
  </conditionalFormatting>
  <conditionalFormatting sqref="R3:R24 B3:P24 S22:S24">
    <cfRule type="cellIs" dxfId="0" priority="2" stopIfTrue="1" operator="greaterThan">
      <formula>0</formula>
    </cfRule>
  </conditionalFormatting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M23"/>
  <sheetViews>
    <sheetView workbookViewId="0">
      <selection activeCell="E31" sqref="E31"/>
    </sheetView>
  </sheetViews>
  <sheetFormatPr defaultRowHeight="12.75" x14ac:dyDescent="0.2"/>
  <cols>
    <col min="1" max="1" width="28" bestFit="1" customWidth="1"/>
    <col min="13" max="13" width="19.28515625" hidden="1" customWidth="1"/>
  </cols>
  <sheetData>
    <row r="1" spans="1:13" ht="13.5" thickBot="1" x14ac:dyDescent="0.25">
      <c r="A1" s="33"/>
      <c r="B1" s="112" t="s">
        <v>2</v>
      </c>
      <c r="C1" s="112"/>
      <c r="D1" s="112"/>
      <c r="E1" s="112"/>
      <c r="F1" s="112"/>
      <c r="G1" s="112"/>
      <c r="H1" s="112"/>
      <c r="I1" s="112"/>
      <c r="J1" s="113"/>
    </row>
    <row r="2" spans="1:13" ht="13.5" thickBot="1" x14ac:dyDescent="0.25">
      <c r="A2" s="34" t="s">
        <v>0</v>
      </c>
      <c r="B2" s="35" t="s">
        <v>10</v>
      </c>
      <c r="C2" s="35" t="s">
        <v>11</v>
      </c>
      <c r="D2" s="35" t="s">
        <v>12</v>
      </c>
      <c r="E2" s="35" t="s">
        <v>13</v>
      </c>
      <c r="F2" s="35" t="s">
        <v>14</v>
      </c>
      <c r="G2" s="35" t="s">
        <v>15</v>
      </c>
      <c r="H2" s="13" t="s">
        <v>7</v>
      </c>
      <c r="I2" s="13" t="s">
        <v>9</v>
      </c>
      <c r="J2" s="14" t="s">
        <v>8</v>
      </c>
    </row>
    <row r="3" spans="1:13" x14ac:dyDescent="0.2">
      <c r="A3" s="31" t="s">
        <v>50</v>
      </c>
      <c r="B3" s="31">
        <v>3.5</v>
      </c>
      <c r="C3" s="32">
        <v>3.5</v>
      </c>
      <c r="D3" s="32">
        <v>3</v>
      </c>
      <c r="E3" s="32">
        <v>3</v>
      </c>
      <c r="F3" s="32">
        <v>1.5</v>
      </c>
      <c r="G3" s="31"/>
      <c r="H3" s="31">
        <v>14.5</v>
      </c>
      <c r="I3" s="31">
        <v>1</v>
      </c>
      <c r="J3" s="28">
        <v>10</v>
      </c>
      <c r="M3" t="str">
        <f>'Advanced-Overall'!A22</f>
        <v>Jeff Duff/Crash</v>
      </c>
    </row>
    <row r="4" spans="1:13" x14ac:dyDescent="0.2">
      <c r="A4" s="25" t="s">
        <v>30</v>
      </c>
      <c r="B4" s="25">
        <v>3.5</v>
      </c>
      <c r="C4" s="26">
        <v>3.5</v>
      </c>
      <c r="D4" s="26">
        <v>3.5</v>
      </c>
      <c r="E4" s="26">
        <v>3</v>
      </c>
      <c r="F4" s="25"/>
      <c r="G4" s="25"/>
      <c r="H4" s="25">
        <v>13.5</v>
      </c>
      <c r="I4" s="26">
        <v>2</v>
      </c>
      <c r="J4" s="27">
        <v>9</v>
      </c>
      <c r="M4" t="str">
        <f>'Advanced-Overall'!A23</f>
        <v>Jackie Rodeffer-Scheetz/Towser</v>
      </c>
    </row>
    <row r="5" spans="1:13" x14ac:dyDescent="0.2">
      <c r="A5" s="25" t="s">
        <v>59</v>
      </c>
      <c r="B5" s="25">
        <v>2.5</v>
      </c>
      <c r="C5" s="26">
        <v>2.5</v>
      </c>
      <c r="D5" s="26">
        <v>2</v>
      </c>
      <c r="E5" s="26">
        <v>2.5</v>
      </c>
      <c r="F5" s="26">
        <v>2.5</v>
      </c>
      <c r="G5" s="25"/>
      <c r="H5" s="25">
        <v>12</v>
      </c>
      <c r="I5" s="25">
        <v>3</v>
      </c>
      <c r="J5" s="27">
        <v>8</v>
      </c>
      <c r="M5" t="str">
        <f>'Advanced-Overall'!A24</f>
        <v>Chip Hershey/Charlie</v>
      </c>
    </row>
    <row r="6" spans="1:13" x14ac:dyDescent="0.2">
      <c r="A6" s="25" t="s">
        <v>58</v>
      </c>
      <c r="B6" s="25">
        <v>3.5</v>
      </c>
      <c r="C6" s="25">
        <v>0</v>
      </c>
      <c r="D6" s="26">
        <v>3.5</v>
      </c>
      <c r="E6" s="26">
        <v>3.5</v>
      </c>
      <c r="F6" s="25"/>
      <c r="G6" s="25"/>
      <c r="H6" s="25">
        <v>10.5</v>
      </c>
      <c r="I6" s="26">
        <v>4</v>
      </c>
      <c r="J6" s="27">
        <v>7</v>
      </c>
      <c r="M6" t="str">
        <f>'Advanced-Overall'!A3</f>
        <v>Jeff Scheetz/Towser</v>
      </c>
    </row>
    <row r="7" spans="1:13" x14ac:dyDescent="0.2">
      <c r="A7" s="25" t="s">
        <v>53</v>
      </c>
      <c r="B7" s="25">
        <v>2</v>
      </c>
      <c r="C7" s="26">
        <v>3</v>
      </c>
      <c r="D7" s="26">
        <v>1.5</v>
      </c>
      <c r="E7" s="26">
        <v>3.5</v>
      </c>
      <c r="F7" s="25"/>
      <c r="G7" s="25"/>
      <c r="H7" s="25">
        <v>10</v>
      </c>
      <c r="I7" s="25">
        <v>5</v>
      </c>
      <c r="J7" s="27">
        <v>6</v>
      </c>
      <c r="M7" t="str">
        <f>'Advanced-Overall'!A4</f>
        <v>Jeff Duff/Sasha</v>
      </c>
    </row>
    <row r="8" spans="1:13" x14ac:dyDescent="0.2">
      <c r="A8" s="25" t="s">
        <v>39</v>
      </c>
      <c r="B8" s="25">
        <v>2.5</v>
      </c>
      <c r="C8" s="25">
        <v>0</v>
      </c>
      <c r="D8" s="25">
        <v>2.5</v>
      </c>
      <c r="E8" s="25">
        <v>2</v>
      </c>
      <c r="F8" s="25">
        <v>2.5</v>
      </c>
      <c r="G8" s="25"/>
      <c r="H8" s="25">
        <v>9.5</v>
      </c>
      <c r="I8" s="26">
        <v>6</v>
      </c>
      <c r="J8" s="27">
        <v>5</v>
      </c>
      <c r="M8" t="str">
        <f>'Advanced-Overall'!A5</f>
        <v>Adrian Custer/Yard Dart</v>
      </c>
    </row>
    <row r="9" spans="1:13" x14ac:dyDescent="0.2">
      <c r="A9" s="25" t="s">
        <v>34</v>
      </c>
      <c r="B9" s="25">
        <v>3.5</v>
      </c>
      <c r="C9" s="26">
        <v>0</v>
      </c>
      <c r="D9" s="26">
        <v>0</v>
      </c>
      <c r="E9" s="26">
        <v>3.5</v>
      </c>
      <c r="F9" s="26">
        <v>2</v>
      </c>
      <c r="G9" s="25"/>
      <c r="H9" s="25">
        <v>9</v>
      </c>
      <c r="I9" s="25">
        <v>7</v>
      </c>
      <c r="J9" s="27">
        <v>4</v>
      </c>
      <c r="M9" t="str">
        <f>'Advanced-Overall'!A6</f>
        <v>Shaun Johnson/Royal</v>
      </c>
    </row>
    <row r="10" spans="1:13" x14ac:dyDescent="0.2">
      <c r="A10" s="25" t="s">
        <v>55</v>
      </c>
      <c r="B10" s="25">
        <v>1.5</v>
      </c>
      <c r="C10" s="26">
        <v>2.5</v>
      </c>
      <c r="D10" s="26">
        <v>1.5</v>
      </c>
      <c r="E10" s="26">
        <v>2.5</v>
      </c>
      <c r="F10" s="26">
        <v>1</v>
      </c>
      <c r="G10" s="25"/>
      <c r="H10" s="25">
        <v>9</v>
      </c>
      <c r="I10" s="26">
        <v>7</v>
      </c>
      <c r="J10" s="27">
        <v>4</v>
      </c>
      <c r="M10" t="str">
        <f>'Advanced-Overall'!A7</f>
        <v>Dan Eber/Boo</v>
      </c>
    </row>
    <row r="11" spans="1:13" x14ac:dyDescent="0.2">
      <c r="A11" s="25" t="s">
        <v>40</v>
      </c>
      <c r="B11" s="25">
        <v>0</v>
      </c>
      <c r="C11" s="26">
        <v>2</v>
      </c>
      <c r="D11" s="26">
        <v>0</v>
      </c>
      <c r="E11" s="26">
        <v>3.5</v>
      </c>
      <c r="F11" s="26">
        <v>3</v>
      </c>
      <c r="G11" s="25"/>
      <c r="H11" s="25">
        <v>8.5</v>
      </c>
      <c r="I11" s="25">
        <v>9</v>
      </c>
      <c r="J11" s="27">
        <v>2</v>
      </c>
      <c r="M11" t="str">
        <f>'Advanced-Overall'!A8</f>
        <v>Mike Kittinger/Henry</v>
      </c>
    </row>
    <row r="12" spans="1:13" ht="13.5" thickBot="1" x14ac:dyDescent="0.25">
      <c r="A12" s="36" t="s">
        <v>48</v>
      </c>
      <c r="B12" s="36">
        <v>0</v>
      </c>
      <c r="C12" s="29">
        <v>0</v>
      </c>
      <c r="D12" s="29">
        <v>3</v>
      </c>
      <c r="E12" s="29">
        <v>0</v>
      </c>
      <c r="F12" s="29">
        <v>5</v>
      </c>
      <c r="G12" s="36"/>
      <c r="H12" s="36">
        <v>8</v>
      </c>
      <c r="I12" s="29">
        <v>10</v>
      </c>
      <c r="J12" s="30">
        <v>1</v>
      </c>
      <c r="M12" t="str">
        <f>'Advanced-Overall'!A9</f>
        <v>Tony Burnett/Choo Choo</v>
      </c>
    </row>
    <row r="13" spans="1:13" x14ac:dyDescent="0.2">
      <c r="A13" s="67" t="s">
        <v>56</v>
      </c>
      <c r="B13" s="68">
        <v>0</v>
      </c>
      <c r="C13" s="69">
        <v>0</v>
      </c>
      <c r="D13" s="69">
        <v>3.5</v>
      </c>
      <c r="E13" s="69">
        <v>3.5</v>
      </c>
      <c r="F13" s="68"/>
      <c r="G13" s="68"/>
      <c r="H13" s="68">
        <v>7</v>
      </c>
      <c r="I13" s="68">
        <v>11</v>
      </c>
      <c r="J13" s="70">
        <v>0</v>
      </c>
      <c r="M13" t="str">
        <f>'Advanced-Overall'!A10</f>
        <v>Ann Wilhelm/Harle Sue</v>
      </c>
    </row>
    <row r="14" spans="1:13" x14ac:dyDescent="0.2">
      <c r="A14" s="71" t="s">
        <v>52</v>
      </c>
      <c r="B14" s="25">
        <v>0</v>
      </c>
      <c r="C14" s="25">
        <v>0</v>
      </c>
      <c r="D14" s="26">
        <v>0</v>
      </c>
      <c r="E14" s="26">
        <v>2.5</v>
      </c>
      <c r="F14" s="26">
        <v>2.5</v>
      </c>
      <c r="G14" s="26">
        <v>0</v>
      </c>
      <c r="H14" s="25">
        <v>5</v>
      </c>
      <c r="I14" s="26">
        <v>12</v>
      </c>
      <c r="J14" s="27">
        <v>0</v>
      </c>
      <c r="M14" t="str">
        <f>'Advanced-Overall'!A11</f>
        <v>Jeff Duff/Jesse</v>
      </c>
    </row>
    <row r="15" spans="1:13" x14ac:dyDescent="0.2">
      <c r="A15" s="71" t="s">
        <v>31</v>
      </c>
      <c r="B15" s="25">
        <v>0</v>
      </c>
      <c r="C15" s="26">
        <v>5</v>
      </c>
      <c r="D15" s="26">
        <v>0</v>
      </c>
      <c r="E15" s="26">
        <v>0</v>
      </c>
      <c r="F15" s="25"/>
      <c r="G15" s="25"/>
      <c r="H15" s="25">
        <v>5</v>
      </c>
      <c r="I15" s="25">
        <v>13</v>
      </c>
      <c r="J15" s="27">
        <v>0</v>
      </c>
      <c r="M15" t="str">
        <f>'Advanced-Overall'!A12</f>
        <v>Ben Nicols/Breck</v>
      </c>
    </row>
    <row r="16" spans="1:13" x14ac:dyDescent="0.2">
      <c r="A16" s="71" t="s">
        <v>29</v>
      </c>
      <c r="B16" s="25">
        <v>0</v>
      </c>
      <c r="C16" s="26">
        <v>2</v>
      </c>
      <c r="D16" s="26">
        <v>0</v>
      </c>
      <c r="E16" s="26">
        <v>2.5</v>
      </c>
      <c r="F16" s="25"/>
      <c r="G16" s="25"/>
      <c r="H16" s="25">
        <v>4.5</v>
      </c>
      <c r="I16" s="26">
        <v>14</v>
      </c>
      <c r="J16" s="27">
        <v>0</v>
      </c>
      <c r="M16" t="str">
        <f>'Advanced-Overall'!A13</f>
        <v>Chip Hershey/Lexi</v>
      </c>
    </row>
    <row r="17" spans="1:13" x14ac:dyDescent="0.2">
      <c r="A17" s="71" t="s">
        <v>33</v>
      </c>
      <c r="B17" s="25">
        <v>0</v>
      </c>
      <c r="C17" s="26">
        <v>3.5</v>
      </c>
      <c r="D17" s="26">
        <v>0</v>
      </c>
      <c r="E17" s="26">
        <v>0</v>
      </c>
      <c r="F17" s="26">
        <v>0</v>
      </c>
      <c r="G17" s="25"/>
      <c r="H17" s="25">
        <v>3.5</v>
      </c>
      <c r="I17" s="25">
        <v>15</v>
      </c>
      <c r="J17" s="27">
        <v>0</v>
      </c>
      <c r="M17" t="str">
        <f>'Advanced-Overall'!A14</f>
        <v>Alex Krugh/Kylee</v>
      </c>
    </row>
    <row r="18" spans="1:13" x14ac:dyDescent="0.2">
      <c r="A18" s="71" t="s">
        <v>32</v>
      </c>
      <c r="B18" s="25">
        <v>0</v>
      </c>
      <c r="C18" s="26">
        <v>0</v>
      </c>
      <c r="D18" s="26">
        <v>3.5</v>
      </c>
      <c r="E18" s="26">
        <v>0</v>
      </c>
      <c r="F18" s="26">
        <v>0</v>
      </c>
      <c r="G18" s="25"/>
      <c r="H18" s="25">
        <v>3.5</v>
      </c>
      <c r="I18" s="26">
        <v>16</v>
      </c>
      <c r="J18" s="27">
        <v>0</v>
      </c>
      <c r="M18" t="str">
        <f>'Advanced-Overall'!A15</f>
        <v>Adrian Custer/Magnet</v>
      </c>
    </row>
    <row r="19" spans="1:13" x14ac:dyDescent="0.2">
      <c r="A19" s="71" t="s">
        <v>35</v>
      </c>
      <c r="B19" s="25">
        <v>0</v>
      </c>
      <c r="C19" s="26">
        <v>0</v>
      </c>
      <c r="D19" s="26">
        <v>0</v>
      </c>
      <c r="E19" s="26">
        <v>0</v>
      </c>
      <c r="F19" s="26">
        <v>2</v>
      </c>
      <c r="G19" s="25"/>
      <c r="H19" s="25">
        <v>2</v>
      </c>
      <c r="I19" s="25">
        <v>17</v>
      </c>
      <c r="J19" s="27">
        <v>0</v>
      </c>
      <c r="M19" t="str">
        <f>'Advanced-Overall'!A16</f>
        <v>Jeff Scheetz/Killian</v>
      </c>
    </row>
    <row r="20" spans="1:13" x14ac:dyDescent="0.2">
      <c r="A20" s="71" t="s">
        <v>36</v>
      </c>
      <c r="B20" s="25">
        <v>0</v>
      </c>
      <c r="C20" s="26">
        <v>0</v>
      </c>
      <c r="D20" s="26">
        <v>0</v>
      </c>
      <c r="E20" s="26">
        <v>0</v>
      </c>
      <c r="F20" s="26">
        <v>0</v>
      </c>
      <c r="G20" s="25"/>
      <c r="H20" s="25">
        <v>0</v>
      </c>
      <c r="I20" s="26">
        <v>18</v>
      </c>
      <c r="J20" s="27">
        <v>0</v>
      </c>
      <c r="M20" t="str">
        <f>'Advanced-Overall'!A17</f>
        <v>Tamara Finocchiaro/Newman</v>
      </c>
    </row>
    <row r="21" spans="1:13" x14ac:dyDescent="0.2">
      <c r="A21" s="71" t="s">
        <v>38</v>
      </c>
      <c r="B21" s="25">
        <v>0</v>
      </c>
      <c r="C21" s="26">
        <v>0</v>
      </c>
      <c r="D21" s="26">
        <v>0</v>
      </c>
      <c r="E21" s="26">
        <v>0</v>
      </c>
      <c r="F21" s="26">
        <v>0</v>
      </c>
      <c r="G21" s="25"/>
      <c r="H21" s="25">
        <v>0</v>
      </c>
      <c r="I21" s="25">
        <v>19</v>
      </c>
      <c r="J21" s="27">
        <v>0</v>
      </c>
      <c r="M21" t="str">
        <f>'Advanced-Overall'!A18</f>
        <v>Christopher Atwater/Saydee</v>
      </c>
    </row>
    <row r="22" spans="1:13" ht="13.5" thickBot="1" x14ac:dyDescent="0.25">
      <c r="A22" s="72" t="s">
        <v>37</v>
      </c>
      <c r="B22" s="36">
        <v>0</v>
      </c>
      <c r="C22" s="29">
        <v>0</v>
      </c>
      <c r="D22" s="29">
        <v>0</v>
      </c>
      <c r="E22" s="29">
        <v>0</v>
      </c>
      <c r="F22" s="36"/>
      <c r="G22" s="36"/>
      <c r="H22" s="36">
        <v>0</v>
      </c>
      <c r="I22" s="29">
        <v>20</v>
      </c>
      <c r="J22" s="30">
        <v>0</v>
      </c>
      <c r="M22" t="str">
        <f>'Advanced-Overall'!A19</f>
        <v>Tony Burnett/Big Biscuit</v>
      </c>
    </row>
    <row r="23" spans="1:13" x14ac:dyDescent="0.2">
      <c r="M23" t="e">
        <f>'Advanced-Overall'!#REF!</f>
        <v>#REF!</v>
      </c>
    </row>
  </sheetData>
  <mergeCells count="1">
    <mergeCell ref="B1:J1"/>
  </mergeCells>
  <phoneticPr fontId="2" type="noConversion"/>
  <dataValidations count="1">
    <dataValidation type="list" allowBlank="1" showInputMessage="1" showErrorMessage="1" sqref="A3:A23">
      <formula1>$M$3:$M$23</formula1>
    </dataValidation>
  </dataValidations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P21"/>
  <sheetViews>
    <sheetView workbookViewId="0">
      <selection activeCell="H13" sqref="H13"/>
    </sheetView>
  </sheetViews>
  <sheetFormatPr defaultRowHeight="12.75" x14ac:dyDescent="0.2"/>
  <cols>
    <col min="1" max="1" width="25.5703125" bestFit="1" customWidth="1"/>
    <col min="2" max="2" width="14.7109375" bestFit="1" customWidth="1"/>
    <col min="16" max="16" width="19.28515625" hidden="1" customWidth="1"/>
  </cols>
  <sheetData>
    <row r="1" spans="1:16" ht="13.5" thickBot="1" x14ac:dyDescent="0.25">
      <c r="B1" s="114" t="s">
        <v>1</v>
      </c>
      <c r="C1" s="115"/>
      <c r="D1" s="116"/>
    </row>
    <row r="2" spans="1:16" ht="13.5" thickBot="1" x14ac:dyDescent="0.25">
      <c r="A2" s="7" t="s">
        <v>0</v>
      </c>
      <c r="B2" s="15" t="s">
        <v>27</v>
      </c>
      <c r="C2" s="16" t="s">
        <v>9</v>
      </c>
      <c r="D2" s="17" t="s">
        <v>8</v>
      </c>
    </row>
    <row r="3" spans="1:16" x14ac:dyDescent="0.2">
      <c r="A3" s="18" t="s">
        <v>56</v>
      </c>
      <c r="B3" s="86">
        <v>21.43</v>
      </c>
      <c r="C3" s="80">
        <v>1</v>
      </c>
      <c r="D3" s="81">
        <v>10</v>
      </c>
      <c r="P3" t="str">
        <f>'Advanced-Overall'!A4</f>
        <v>Jeff Duff/Sasha</v>
      </c>
    </row>
    <row r="4" spans="1:16" x14ac:dyDescent="0.2">
      <c r="A4" s="1" t="s">
        <v>36</v>
      </c>
      <c r="B4" s="87">
        <v>22.38</v>
      </c>
      <c r="C4" s="79">
        <v>2</v>
      </c>
      <c r="D4" s="82">
        <v>9</v>
      </c>
      <c r="P4" t="str">
        <f>'Advanced-Overall'!A5</f>
        <v>Adrian Custer/Yard Dart</v>
      </c>
    </row>
    <row r="5" spans="1:16" x14ac:dyDescent="0.2">
      <c r="A5" s="1" t="s">
        <v>50</v>
      </c>
      <c r="B5" s="87">
        <v>25.4</v>
      </c>
      <c r="C5" s="79">
        <v>3</v>
      </c>
      <c r="D5" s="82">
        <v>8</v>
      </c>
      <c r="P5" t="str">
        <f>'Advanced-Overall'!A6</f>
        <v>Shaun Johnson/Royal</v>
      </c>
    </row>
    <row r="6" spans="1:16" x14ac:dyDescent="0.2">
      <c r="A6" s="1" t="s">
        <v>33</v>
      </c>
      <c r="B6" s="87">
        <v>25.72</v>
      </c>
      <c r="C6" s="83">
        <v>4</v>
      </c>
      <c r="D6" s="82">
        <v>7</v>
      </c>
      <c r="P6" t="str">
        <f>'Advanced-Overall'!A7</f>
        <v>Dan Eber/Boo</v>
      </c>
    </row>
    <row r="7" spans="1:16" x14ac:dyDescent="0.2">
      <c r="A7" s="1" t="s">
        <v>53</v>
      </c>
      <c r="B7" s="87">
        <v>25.78</v>
      </c>
      <c r="C7" s="83">
        <v>5</v>
      </c>
      <c r="D7" s="82">
        <v>6</v>
      </c>
      <c r="P7" t="str">
        <f>'Advanced-Overall'!A8</f>
        <v>Mike Kittinger/Henry</v>
      </c>
    </row>
    <row r="8" spans="1:16" x14ac:dyDescent="0.2">
      <c r="A8" s="1" t="s">
        <v>38</v>
      </c>
      <c r="B8" s="87">
        <v>27.34</v>
      </c>
      <c r="C8" s="83">
        <v>6</v>
      </c>
      <c r="D8" s="82">
        <v>5</v>
      </c>
      <c r="P8" t="str">
        <f>'Advanced-Overall'!A9</f>
        <v>Tony Burnett/Choo Choo</v>
      </c>
    </row>
    <row r="9" spans="1:16" x14ac:dyDescent="0.2">
      <c r="A9" s="1" t="s">
        <v>48</v>
      </c>
      <c r="B9" s="87">
        <v>28</v>
      </c>
      <c r="C9" s="83">
        <v>7</v>
      </c>
      <c r="D9" s="82">
        <v>4</v>
      </c>
      <c r="P9" t="str">
        <f>'Advanced-Overall'!A10</f>
        <v>Ann Wilhelm/Harle Sue</v>
      </c>
    </row>
    <row r="10" spans="1:16" x14ac:dyDescent="0.2">
      <c r="A10" s="1" t="s">
        <v>30</v>
      </c>
      <c r="B10" s="87">
        <v>28.07</v>
      </c>
      <c r="C10" s="83">
        <v>8</v>
      </c>
      <c r="D10" s="82">
        <v>3</v>
      </c>
      <c r="P10" t="str">
        <f>'Advanced-Overall'!A11</f>
        <v>Jeff Duff/Jesse</v>
      </c>
    </row>
    <row r="11" spans="1:16" x14ac:dyDescent="0.2">
      <c r="A11" s="1" t="s">
        <v>29</v>
      </c>
      <c r="B11" s="87">
        <v>30</v>
      </c>
      <c r="C11" s="83">
        <v>9</v>
      </c>
      <c r="D11" s="82">
        <v>2</v>
      </c>
      <c r="P11" t="str">
        <f>'Advanced-Overall'!A12</f>
        <v>Ben Nicols/Breck</v>
      </c>
    </row>
    <row r="12" spans="1:16" ht="13.5" thickBot="1" x14ac:dyDescent="0.25">
      <c r="A12" s="1" t="s">
        <v>59</v>
      </c>
      <c r="B12" s="87">
        <v>30.53</v>
      </c>
      <c r="C12" s="83">
        <v>10</v>
      </c>
      <c r="D12" s="82">
        <v>1</v>
      </c>
      <c r="P12" t="str">
        <f>'Advanced-Overall'!A13</f>
        <v>Chip Hershey/Lexi</v>
      </c>
    </row>
    <row r="13" spans="1:16" x14ac:dyDescent="0.2">
      <c r="A13" s="21" t="s">
        <v>32</v>
      </c>
      <c r="B13" s="86">
        <v>32.35</v>
      </c>
      <c r="C13" s="80">
        <v>11</v>
      </c>
      <c r="D13" s="81"/>
      <c r="P13" t="str">
        <f>'Advanced-Overall'!A14</f>
        <v>Alex Krugh/Kylee</v>
      </c>
    </row>
    <row r="14" spans="1:16" x14ac:dyDescent="0.2">
      <c r="A14" s="22" t="s">
        <v>31</v>
      </c>
      <c r="B14" s="87">
        <v>36.97</v>
      </c>
      <c r="C14" s="79">
        <v>12</v>
      </c>
      <c r="D14" s="82"/>
      <c r="P14" t="str">
        <f>'Advanced-Overall'!A15</f>
        <v>Adrian Custer/Magnet</v>
      </c>
    </row>
    <row r="15" spans="1:16" x14ac:dyDescent="0.2">
      <c r="A15" s="22" t="s">
        <v>37</v>
      </c>
      <c r="B15" s="87">
        <v>38.78</v>
      </c>
      <c r="C15" s="79">
        <v>13</v>
      </c>
      <c r="D15" s="82"/>
      <c r="P15" t="str">
        <f>'Advanced-Overall'!A16</f>
        <v>Jeff Scheetz/Killian</v>
      </c>
    </row>
    <row r="16" spans="1:16" x14ac:dyDescent="0.2">
      <c r="A16" s="22" t="s">
        <v>39</v>
      </c>
      <c r="B16" s="87">
        <v>44</v>
      </c>
      <c r="C16" s="79">
        <v>14</v>
      </c>
      <c r="D16" s="82"/>
      <c r="P16" t="str">
        <f>'Advanced-Overall'!A17</f>
        <v>Tamara Finocchiaro/Newman</v>
      </c>
    </row>
    <row r="17" spans="1:16" ht="13.5" thickBot="1" x14ac:dyDescent="0.25">
      <c r="A17" s="23" t="s">
        <v>34</v>
      </c>
      <c r="B17" s="88">
        <v>54.55</v>
      </c>
      <c r="C17" s="84">
        <v>15</v>
      </c>
      <c r="D17" s="85"/>
      <c r="P17" t="str">
        <f>'Advanced-Overall'!A18</f>
        <v>Christopher Atwater/Saydee</v>
      </c>
    </row>
    <row r="18" spans="1:16" x14ac:dyDescent="0.2">
      <c r="A18" s="22" t="s">
        <v>51</v>
      </c>
      <c r="B18" s="87" t="s">
        <v>69</v>
      </c>
      <c r="C18" s="79"/>
      <c r="D18" s="82"/>
      <c r="P18" t="str">
        <f>'Advanced-Overall'!A22</f>
        <v>Jeff Duff/Crash</v>
      </c>
    </row>
    <row r="19" spans="1:16" x14ac:dyDescent="0.2">
      <c r="A19" s="22" t="s">
        <v>55</v>
      </c>
      <c r="B19" s="87" t="s">
        <v>69</v>
      </c>
      <c r="C19" s="79"/>
      <c r="D19" s="82"/>
      <c r="P19" t="str">
        <f>'Advanced-Overall'!A23</f>
        <v>Jackie Rodeffer-Scheetz/Towser</v>
      </c>
    </row>
    <row r="20" spans="1:16" x14ac:dyDescent="0.2">
      <c r="A20" s="22" t="s">
        <v>52</v>
      </c>
      <c r="B20" s="87" t="s">
        <v>69</v>
      </c>
      <c r="C20" s="79"/>
      <c r="D20" s="82"/>
      <c r="P20" t="str">
        <f>'Advanced-Overall'!A24</f>
        <v>Chip Hershey/Charlie</v>
      </c>
    </row>
    <row r="21" spans="1:16" ht="13.5" thickBot="1" x14ac:dyDescent="0.25">
      <c r="A21" s="23" t="s">
        <v>40</v>
      </c>
      <c r="B21" s="88" t="s">
        <v>69</v>
      </c>
      <c r="C21" s="84"/>
      <c r="D21" s="85"/>
      <c r="P21" t="str">
        <f>'Advanced-Overall'!A3</f>
        <v>Jeff Scheetz/Towser</v>
      </c>
    </row>
  </sheetData>
  <mergeCells count="1">
    <mergeCell ref="B1:D1"/>
  </mergeCells>
  <phoneticPr fontId="2" type="noConversion"/>
  <dataValidations count="1">
    <dataValidation type="list" allowBlank="1" showInputMessage="1" showErrorMessage="1" sqref="A3:A21">
      <formula1>$P$3:$P$21</formula1>
    </dataValidation>
  </dataValidations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O12"/>
  <sheetViews>
    <sheetView workbookViewId="0">
      <selection activeCell="A17" sqref="A17"/>
    </sheetView>
  </sheetViews>
  <sheetFormatPr defaultRowHeight="12.75" x14ac:dyDescent="0.2"/>
  <cols>
    <col min="1" max="1" width="25.5703125" bestFit="1" customWidth="1"/>
    <col min="2" max="2" width="12.42578125" customWidth="1"/>
    <col min="3" max="3" width="11" customWidth="1"/>
    <col min="4" max="4" width="5.85546875" customWidth="1"/>
    <col min="5" max="5" width="8.28515625" customWidth="1"/>
    <col min="15" max="15" width="19.28515625" hidden="1" customWidth="1"/>
  </cols>
  <sheetData>
    <row r="1" spans="1:15" ht="13.5" thickBot="1" x14ac:dyDescent="0.25">
      <c r="B1" s="117" t="s">
        <v>22</v>
      </c>
      <c r="C1" s="118"/>
      <c r="D1" s="118"/>
      <c r="E1" s="118"/>
      <c r="F1" s="118"/>
      <c r="G1" s="118"/>
      <c r="H1" s="119"/>
      <c r="I1" s="120" t="s">
        <v>26</v>
      </c>
      <c r="J1" s="121"/>
      <c r="K1" s="122"/>
    </row>
    <row r="2" spans="1:15" ht="13.5" thickBot="1" x14ac:dyDescent="0.25">
      <c r="A2" s="7" t="s">
        <v>0</v>
      </c>
      <c r="B2" s="92" t="s">
        <v>23</v>
      </c>
      <c r="C2" s="93" t="s">
        <v>24</v>
      </c>
      <c r="D2" s="93" t="s">
        <v>25</v>
      </c>
      <c r="E2" s="94" t="s">
        <v>26</v>
      </c>
      <c r="F2" s="95" t="s">
        <v>7</v>
      </c>
      <c r="G2" s="96" t="s">
        <v>9</v>
      </c>
      <c r="H2" s="97" t="s">
        <v>8</v>
      </c>
      <c r="I2" s="11" t="s">
        <v>60</v>
      </c>
      <c r="J2" s="91" t="s">
        <v>61</v>
      </c>
      <c r="K2" s="12" t="s">
        <v>62</v>
      </c>
    </row>
    <row r="3" spans="1:15" x14ac:dyDescent="0.2">
      <c r="A3" s="18" t="s">
        <v>32</v>
      </c>
      <c r="B3" s="18">
        <v>8</v>
      </c>
      <c r="C3" s="19">
        <v>8</v>
      </c>
      <c r="D3" s="37">
        <v>9</v>
      </c>
      <c r="E3" s="19">
        <v>8.6363636363636367</v>
      </c>
      <c r="F3" s="18">
        <f t="shared" ref="F3:F12" si="0">SUM(B3:E3)</f>
        <v>33.63636363636364</v>
      </c>
      <c r="G3" s="19">
        <v>1</v>
      </c>
      <c r="H3" s="20">
        <v>10</v>
      </c>
      <c r="I3" s="1">
        <v>16</v>
      </c>
      <c r="J3" s="5">
        <v>6</v>
      </c>
      <c r="K3" s="2">
        <v>5</v>
      </c>
      <c r="O3" t="str">
        <f>'Advanced-Overall'!A22</f>
        <v>Jeff Duff/Crash</v>
      </c>
    </row>
    <row r="4" spans="1:15" x14ac:dyDescent="0.2">
      <c r="A4" s="1" t="s">
        <v>48</v>
      </c>
      <c r="B4" s="1">
        <v>7.5</v>
      </c>
      <c r="C4" s="24">
        <v>9.5</v>
      </c>
      <c r="D4" s="24">
        <v>8.5</v>
      </c>
      <c r="E4" s="5">
        <v>6.8125</v>
      </c>
      <c r="F4" s="1">
        <f t="shared" si="0"/>
        <v>32.3125</v>
      </c>
      <c r="G4" s="24">
        <v>2</v>
      </c>
      <c r="H4" s="2">
        <v>9</v>
      </c>
      <c r="I4" s="1">
        <v>18</v>
      </c>
      <c r="J4" s="5">
        <v>14</v>
      </c>
      <c r="K4" s="2">
        <v>4</v>
      </c>
      <c r="O4" t="str">
        <f>'Advanced-Overall'!A23</f>
        <v>Jackie Rodeffer-Scheetz/Towser</v>
      </c>
    </row>
    <row r="5" spans="1:15" x14ac:dyDescent="0.2">
      <c r="A5" s="1" t="s">
        <v>31</v>
      </c>
      <c r="B5" s="1">
        <v>8</v>
      </c>
      <c r="C5" s="5">
        <v>8.5</v>
      </c>
      <c r="D5" s="5">
        <v>8</v>
      </c>
      <c r="E5" s="5">
        <v>7.5952380952380949</v>
      </c>
      <c r="F5" s="1">
        <f t="shared" si="0"/>
        <v>32.095238095238095</v>
      </c>
      <c r="G5" s="24">
        <v>3</v>
      </c>
      <c r="H5" s="2">
        <v>8</v>
      </c>
      <c r="I5" s="1">
        <v>13</v>
      </c>
      <c r="J5" s="5">
        <v>8</v>
      </c>
      <c r="K5" s="2">
        <v>4.5</v>
      </c>
      <c r="O5" t="str">
        <f>'Advanced-Overall'!A24</f>
        <v>Chip Hershey/Charlie</v>
      </c>
    </row>
    <row r="6" spans="1:15" x14ac:dyDescent="0.2">
      <c r="A6" s="1" t="s">
        <v>50</v>
      </c>
      <c r="B6" s="1">
        <v>8</v>
      </c>
      <c r="C6" s="24">
        <v>8.5</v>
      </c>
      <c r="D6" s="24">
        <v>7.5</v>
      </c>
      <c r="E6" s="5">
        <v>7.8783783783783781</v>
      </c>
      <c r="F6" s="1">
        <f t="shared" si="0"/>
        <v>31.878378378378379</v>
      </c>
      <c r="G6" s="24">
        <v>4</v>
      </c>
      <c r="H6" s="2">
        <v>7</v>
      </c>
      <c r="I6" s="1">
        <v>25</v>
      </c>
      <c r="J6" s="5">
        <v>12</v>
      </c>
      <c r="K6" s="2">
        <v>4.5</v>
      </c>
      <c r="O6" t="str">
        <f>'Advanced-Overall'!A3</f>
        <v>Jeff Scheetz/Towser</v>
      </c>
    </row>
    <row r="7" spans="1:15" x14ac:dyDescent="0.2">
      <c r="A7" s="1" t="s">
        <v>53</v>
      </c>
      <c r="B7" s="1">
        <v>7</v>
      </c>
      <c r="C7" s="5">
        <v>9</v>
      </c>
      <c r="D7" s="24">
        <v>7.5</v>
      </c>
      <c r="E7" s="5">
        <v>8.25</v>
      </c>
      <c r="F7" s="1">
        <f t="shared" si="0"/>
        <v>31.75</v>
      </c>
      <c r="G7" s="24">
        <v>5</v>
      </c>
      <c r="H7" s="2">
        <v>6</v>
      </c>
      <c r="I7" s="1">
        <v>27</v>
      </c>
      <c r="J7" s="5">
        <v>9</v>
      </c>
      <c r="K7" s="2">
        <v>4.5</v>
      </c>
      <c r="O7" t="str">
        <f>'Advanced-Overall'!A4</f>
        <v>Jeff Duff/Sasha</v>
      </c>
    </row>
    <row r="8" spans="1:15" x14ac:dyDescent="0.2">
      <c r="A8" s="1" t="s">
        <v>56</v>
      </c>
      <c r="B8" s="1">
        <v>8.5</v>
      </c>
      <c r="C8" s="24">
        <v>7.5</v>
      </c>
      <c r="D8" s="24">
        <v>7</v>
      </c>
      <c r="E8" s="5">
        <v>7.3783783783783781</v>
      </c>
      <c r="F8" s="1">
        <f t="shared" si="0"/>
        <v>30.378378378378379</v>
      </c>
      <c r="G8" s="24">
        <v>6</v>
      </c>
      <c r="H8" s="2">
        <v>5</v>
      </c>
      <c r="I8" s="1">
        <v>25</v>
      </c>
      <c r="J8" s="5">
        <v>12</v>
      </c>
      <c r="K8" s="2">
        <v>4</v>
      </c>
      <c r="O8" t="str">
        <f>'Advanced-Overall'!A5</f>
        <v>Adrian Custer/Yard Dart</v>
      </c>
    </row>
    <row r="9" spans="1:15" x14ac:dyDescent="0.2">
      <c r="A9" s="1" t="s">
        <v>38</v>
      </c>
      <c r="B9" s="1">
        <v>6</v>
      </c>
      <c r="C9" s="24">
        <v>8</v>
      </c>
      <c r="D9" s="24">
        <v>7</v>
      </c>
      <c r="E9" s="5">
        <v>6.0769230769230766</v>
      </c>
      <c r="F9" s="1">
        <f t="shared" si="0"/>
        <v>27.076923076923077</v>
      </c>
      <c r="G9" s="24">
        <v>7</v>
      </c>
      <c r="H9" s="2">
        <v>4</v>
      </c>
      <c r="I9" s="1">
        <v>16</v>
      </c>
      <c r="J9" s="5">
        <v>10</v>
      </c>
      <c r="K9" s="2">
        <v>3</v>
      </c>
      <c r="O9" t="str">
        <f>'Advanced-Overall'!A6</f>
        <v>Shaun Johnson/Royal</v>
      </c>
    </row>
    <row r="10" spans="1:15" x14ac:dyDescent="0.2">
      <c r="A10" s="1" t="s">
        <v>33</v>
      </c>
      <c r="B10" s="1">
        <v>6</v>
      </c>
      <c r="C10" s="24">
        <v>8</v>
      </c>
      <c r="D10" s="24">
        <v>7</v>
      </c>
      <c r="E10" s="5">
        <v>4.75</v>
      </c>
      <c r="F10" s="1">
        <f t="shared" si="0"/>
        <v>25.75</v>
      </c>
      <c r="G10" s="24">
        <v>8</v>
      </c>
      <c r="H10" s="2">
        <v>3</v>
      </c>
      <c r="I10" s="1">
        <v>9</v>
      </c>
      <c r="J10" s="5">
        <v>11</v>
      </c>
      <c r="K10" s="2">
        <v>2.5</v>
      </c>
      <c r="O10" t="str">
        <f>'Advanced-Overall'!A7</f>
        <v>Dan Eber/Boo</v>
      </c>
    </row>
    <row r="11" spans="1:15" x14ac:dyDescent="0.2">
      <c r="A11" s="1" t="s">
        <v>29</v>
      </c>
      <c r="B11" s="1">
        <v>5</v>
      </c>
      <c r="C11" s="5">
        <v>8</v>
      </c>
      <c r="D11" s="24">
        <v>6.5</v>
      </c>
      <c r="E11" s="5">
        <v>6</v>
      </c>
      <c r="F11" s="1">
        <f t="shared" si="0"/>
        <v>25.5</v>
      </c>
      <c r="G11" s="24">
        <v>9</v>
      </c>
      <c r="H11" s="2">
        <v>2</v>
      </c>
      <c r="I11" s="1">
        <v>15</v>
      </c>
      <c r="J11" s="5">
        <v>10</v>
      </c>
      <c r="K11" s="2">
        <v>3</v>
      </c>
      <c r="O11" t="str">
        <f>'Advanced-Overall'!A8</f>
        <v>Mike Kittinger/Henry</v>
      </c>
    </row>
    <row r="12" spans="1:15" ht="13.5" thickBot="1" x14ac:dyDescent="0.25">
      <c r="A12" s="3" t="s">
        <v>30</v>
      </c>
      <c r="B12" s="3">
        <v>4</v>
      </c>
      <c r="C12" s="76">
        <v>8</v>
      </c>
      <c r="D12" s="76">
        <v>6</v>
      </c>
      <c r="E12" s="6">
        <v>4.5</v>
      </c>
      <c r="F12" s="3">
        <f t="shared" si="0"/>
        <v>22.5</v>
      </c>
      <c r="G12" s="76">
        <v>10</v>
      </c>
      <c r="H12" s="4">
        <v>1</v>
      </c>
      <c r="I12" s="3">
        <v>9</v>
      </c>
      <c r="J12" s="6">
        <v>6</v>
      </c>
      <c r="K12" s="4">
        <v>1.5</v>
      </c>
      <c r="O12" t="str">
        <f>'Advanced-Overall'!A9</f>
        <v>Tony Burnett/Choo Choo</v>
      </c>
    </row>
  </sheetData>
  <mergeCells count="2">
    <mergeCell ref="B1:H1"/>
    <mergeCell ref="I1:K1"/>
  </mergeCells>
  <phoneticPr fontId="2" type="noConversion"/>
  <dataValidations count="1">
    <dataValidation type="list" allowBlank="1" showInputMessage="1" showErrorMessage="1" sqref="A3:A12">
      <formula1>$O$3:$O$12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R35"/>
  <sheetViews>
    <sheetView workbookViewId="0">
      <selection activeCell="L7" sqref="L7"/>
    </sheetView>
  </sheetViews>
  <sheetFormatPr defaultRowHeight="12.75" x14ac:dyDescent="0.2"/>
  <cols>
    <col min="1" max="1" width="25.5703125" style="5" bestFit="1" customWidth="1"/>
    <col min="2" max="17" width="9.140625" style="5"/>
    <col min="18" max="18" width="19.28515625" style="5" hidden="1" customWidth="1"/>
    <col min="19" max="16384" width="9.140625" style="5"/>
  </cols>
  <sheetData>
    <row r="1" spans="1:18" customFormat="1" ht="13.5" thickBot="1" x14ac:dyDescent="0.25">
      <c r="B1" s="123" t="s">
        <v>19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18"/>
      <c r="N1" s="118"/>
      <c r="O1" s="119"/>
    </row>
    <row r="2" spans="1:18" customFormat="1" ht="13.5" thickBot="1" x14ac:dyDescent="0.25">
      <c r="A2" s="7" t="s">
        <v>0</v>
      </c>
      <c r="B2" s="8" t="s">
        <v>10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9" t="s">
        <v>17</v>
      </c>
      <c r="J2" s="9" t="s">
        <v>18</v>
      </c>
      <c r="K2" s="9" t="s">
        <v>63</v>
      </c>
      <c r="L2" s="10" t="s">
        <v>64</v>
      </c>
      <c r="M2" s="15" t="s">
        <v>7</v>
      </c>
      <c r="N2" s="16" t="s">
        <v>9</v>
      </c>
      <c r="O2" s="17" t="s">
        <v>8</v>
      </c>
    </row>
    <row r="3" spans="1:18" customFormat="1" x14ac:dyDescent="0.2">
      <c r="A3" s="21" t="s">
        <v>32</v>
      </c>
      <c r="B3" s="18">
        <v>4</v>
      </c>
      <c r="C3" s="37">
        <v>4</v>
      </c>
      <c r="D3" s="37">
        <v>4</v>
      </c>
      <c r="E3" s="37">
        <v>4</v>
      </c>
      <c r="F3" s="37">
        <v>4</v>
      </c>
      <c r="G3" s="37">
        <v>4</v>
      </c>
      <c r="H3" s="37">
        <v>4</v>
      </c>
      <c r="I3" s="37">
        <v>3</v>
      </c>
      <c r="J3" s="37">
        <v>4</v>
      </c>
      <c r="K3" s="19">
        <v>4</v>
      </c>
      <c r="L3" s="77">
        <v>4</v>
      </c>
      <c r="M3" s="19">
        <f t="shared" ref="M3:M21" si="0">SUM(B3:L3)</f>
        <v>43</v>
      </c>
      <c r="N3" s="19">
        <v>1</v>
      </c>
      <c r="O3" s="20">
        <v>10</v>
      </c>
      <c r="R3" t="str">
        <f>'Advanced-Overall'!A22</f>
        <v>Jeff Duff/Crash</v>
      </c>
    </row>
    <row r="4" spans="1:18" customFormat="1" x14ac:dyDescent="0.2">
      <c r="A4" s="22" t="s">
        <v>56</v>
      </c>
      <c r="B4" s="1">
        <v>3</v>
      </c>
      <c r="C4" s="24">
        <v>4</v>
      </c>
      <c r="D4" s="24">
        <v>4</v>
      </c>
      <c r="E4" s="24">
        <v>4</v>
      </c>
      <c r="F4" s="24">
        <v>4</v>
      </c>
      <c r="G4" s="24">
        <v>4</v>
      </c>
      <c r="H4" s="24">
        <v>4</v>
      </c>
      <c r="I4" s="24">
        <v>4</v>
      </c>
      <c r="J4" s="24">
        <v>3</v>
      </c>
      <c r="K4" s="5">
        <v>3</v>
      </c>
      <c r="L4" s="78">
        <v>3</v>
      </c>
      <c r="M4" s="5">
        <f t="shared" si="0"/>
        <v>40</v>
      </c>
      <c r="N4" s="24">
        <v>2</v>
      </c>
      <c r="O4" s="2">
        <v>9</v>
      </c>
      <c r="R4" t="str">
        <f>'Advanced-Overall'!A23</f>
        <v>Jackie Rodeffer-Scheetz/Towser</v>
      </c>
    </row>
    <row r="5" spans="1:18" customFormat="1" x14ac:dyDescent="0.2">
      <c r="A5" s="22" t="s">
        <v>50</v>
      </c>
      <c r="B5" s="1">
        <v>3</v>
      </c>
      <c r="C5" s="24">
        <v>3</v>
      </c>
      <c r="D5" s="24">
        <v>4</v>
      </c>
      <c r="E5" s="24">
        <v>3</v>
      </c>
      <c r="F5" s="24">
        <v>4</v>
      </c>
      <c r="G5" s="24">
        <v>3</v>
      </c>
      <c r="H5" s="24">
        <v>3</v>
      </c>
      <c r="I5" s="24">
        <v>3</v>
      </c>
      <c r="J5" s="24">
        <v>3</v>
      </c>
      <c r="K5" s="5">
        <v>0</v>
      </c>
      <c r="L5" s="78">
        <v>4</v>
      </c>
      <c r="M5" s="5">
        <f t="shared" si="0"/>
        <v>33</v>
      </c>
      <c r="N5" s="5">
        <v>3</v>
      </c>
      <c r="O5" s="2">
        <v>8</v>
      </c>
      <c r="R5" t="str">
        <f>'Advanced-Overall'!A24</f>
        <v>Chip Hershey/Charlie</v>
      </c>
    </row>
    <row r="6" spans="1:18" customFormat="1" x14ac:dyDescent="0.2">
      <c r="A6" s="22" t="s">
        <v>36</v>
      </c>
      <c r="B6" s="1">
        <v>4</v>
      </c>
      <c r="C6" s="24">
        <v>4</v>
      </c>
      <c r="D6" s="24">
        <v>4</v>
      </c>
      <c r="E6" s="24">
        <v>4</v>
      </c>
      <c r="F6" s="24">
        <v>0</v>
      </c>
      <c r="G6" s="24">
        <v>0</v>
      </c>
      <c r="H6" s="24">
        <v>4</v>
      </c>
      <c r="I6" s="24">
        <v>4</v>
      </c>
      <c r="J6" s="24">
        <v>4</v>
      </c>
      <c r="K6" s="5">
        <v>4</v>
      </c>
      <c r="L6" s="2"/>
      <c r="M6" s="5">
        <f t="shared" si="0"/>
        <v>32</v>
      </c>
      <c r="N6" s="5">
        <v>4</v>
      </c>
      <c r="O6" s="2">
        <v>7</v>
      </c>
      <c r="R6" t="str">
        <f>'Advanced-Overall'!A3</f>
        <v>Jeff Scheetz/Towser</v>
      </c>
    </row>
    <row r="7" spans="1:18" customFormat="1" x14ac:dyDescent="0.2">
      <c r="A7" s="22" t="s">
        <v>39</v>
      </c>
      <c r="B7" s="1">
        <v>4</v>
      </c>
      <c r="C7" s="24">
        <v>0</v>
      </c>
      <c r="D7" s="24">
        <v>4</v>
      </c>
      <c r="E7" s="24">
        <v>4</v>
      </c>
      <c r="F7" s="24">
        <v>3</v>
      </c>
      <c r="G7" s="24">
        <v>4</v>
      </c>
      <c r="H7" s="24">
        <v>4</v>
      </c>
      <c r="I7" s="24">
        <v>0</v>
      </c>
      <c r="J7" s="24">
        <v>3</v>
      </c>
      <c r="K7" s="5">
        <v>4</v>
      </c>
      <c r="L7" s="2"/>
      <c r="M7" s="5">
        <f t="shared" si="0"/>
        <v>30</v>
      </c>
      <c r="N7" s="5">
        <v>5</v>
      </c>
      <c r="O7" s="2">
        <v>6</v>
      </c>
      <c r="R7" t="str">
        <f>'Advanced-Overall'!A4</f>
        <v>Jeff Duff/Sasha</v>
      </c>
    </row>
    <row r="8" spans="1:18" customFormat="1" x14ac:dyDescent="0.2">
      <c r="A8" s="22" t="s">
        <v>53</v>
      </c>
      <c r="B8" s="1">
        <v>4</v>
      </c>
      <c r="C8" s="24">
        <v>3</v>
      </c>
      <c r="D8" s="24">
        <v>3</v>
      </c>
      <c r="E8" s="24">
        <v>4</v>
      </c>
      <c r="F8" s="24">
        <v>4</v>
      </c>
      <c r="G8" s="24">
        <v>0</v>
      </c>
      <c r="H8" s="24">
        <v>4</v>
      </c>
      <c r="I8" s="24">
        <v>0</v>
      </c>
      <c r="J8" s="24">
        <v>4</v>
      </c>
      <c r="K8" s="5">
        <v>3</v>
      </c>
      <c r="L8" s="2"/>
      <c r="M8" s="5">
        <f t="shared" si="0"/>
        <v>29</v>
      </c>
      <c r="N8" s="5">
        <v>6</v>
      </c>
      <c r="O8" s="2">
        <v>5</v>
      </c>
      <c r="R8" t="str">
        <f>'Advanced-Overall'!A5</f>
        <v>Adrian Custer/Yard Dart</v>
      </c>
    </row>
    <row r="9" spans="1:18" customFormat="1" x14ac:dyDescent="0.2">
      <c r="A9" s="22" t="s">
        <v>38</v>
      </c>
      <c r="B9" s="1">
        <v>3</v>
      </c>
      <c r="C9" s="24">
        <v>2</v>
      </c>
      <c r="D9" s="24">
        <v>4</v>
      </c>
      <c r="E9" s="24">
        <v>4</v>
      </c>
      <c r="F9" s="24">
        <v>4</v>
      </c>
      <c r="G9" s="24">
        <v>3</v>
      </c>
      <c r="H9" s="24">
        <v>3</v>
      </c>
      <c r="I9" s="24">
        <v>4</v>
      </c>
      <c r="J9" s="24">
        <v>2</v>
      </c>
      <c r="K9" s="5"/>
      <c r="L9" s="2"/>
      <c r="M9" s="5">
        <f t="shared" si="0"/>
        <v>29</v>
      </c>
      <c r="N9" s="5">
        <v>7</v>
      </c>
      <c r="O9" s="2">
        <v>5</v>
      </c>
      <c r="R9" t="str">
        <f>'Advanced-Overall'!A6</f>
        <v>Shaun Johnson/Royal</v>
      </c>
    </row>
    <row r="10" spans="1:18" customFormat="1" x14ac:dyDescent="0.2">
      <c r="A10" s="22" t="s">
        <v>34</v>
      </c>
      <c r="B10" s="1">
        <v>3</v>
      </c>
      <c r="C10" s="24">
        <v>2</v>
      </c>
      <c r="D10" s="24">
        <v>4</v>
      </c>
      <c r="E10" s="24">
        <v>3</v>
      </c>
      <c r="F10" s="24">
        <v>3</v>
      </c>
      <c r="G10" s="24">
        <v>4</v>
      </c>
      <c r="H10" s="24">
        <v>4</v>
      </c>
      <c r="I10" s="24">
        <v>3</v>
      </c>
      <c r="J10" s="24">
        <v>3</v>
      </c>
      <c r="K10" s="5"/>
      <c r="L10" s="2"/>
      <c r="M10" s="5">
        <f t="shared" si="0"/>
        <v>29</v>
      </c>
      <c r="N10" s="5">
        <v>8</v>
      </c>
      <c r="O10" s="2">
        <v>5</v>
      </c>
      <c r="R10" t="str">
        <f>'Advanced-Overall'!A7</f>
        <v>Dan Eber/Boo</v>
      </c>
    </row>
    <row r="11" spans="1:18" customFormat="1" x14ac:dyDescent="0.2">
      <c r="A11" s="22" t="s">
        <v>48</v>
      </c>
      <c r="B11" s="1">
        <v>0</v>
      </c>
      <c r="C11" s="5">
        <v>0</v>
      </c>
      <c r="D11" s="5">
        <v>4</v>
      </c>
      <c r="E11" s="5">
        <v>0</v>
      </c>
      <c r="F11" s="5">
        <v>3</v>
      </c>
      <c r="G11" s="5">
        <v>3</v>
      </c>
      <c r="H11" s="5">
        <v>4</v>
      </c>
      <c r="I11" s="5">
        <v>4</v>
      </c>
      <c r="J11" s="5">
        <v>3</v>
      </c>
      <c r="K11" s="5">
        <v>3</v>
      </c>
      <c r="L11" s="2"/>
      <c r="M11" s="5">
        <f t="shared" si="0"/>
        <v>24</v>
      </c>
      <c r="N11" s="5">
        <v>9</v>
      </c>
      <c r="O11" s="2">
        <v>2</v>
      </c>
      <c r="R11" t="str">
        <f>'Advanced-Overall'!A8</f>
        <v>Mike Kittinger/Henry</v>
      </c>
    </row>
    <row r="12" spans="1:18" customFormat="1" ht="13.5" thickBot="1" x14ac:dyDescent="0.25">
      <c r="A12" s="23" t="s">
        <v>37</v>
      </c>
      <c r="B12" s="3">
        <v>4</v>
      </c>
      <c r="C12" s="76">
        <v>0</v>
      </c>
      <c r="D12" s="76">
        <v>4</v>
      </c>
      <c r="E12" s="76">
        <v>4</v>
      </c>
      <c r="F12" s="76">
        <v>4</v>
      </c>
      <c r="G12" s="76">
        <v>4</v>
      </c>
      <c r="H12" s="76">
        <v>0</v>
      </c>
      <c r="I12" s="76">
        <v>4</v>
      </c>
      <c r="J12" s="6"/>
      <c r="K12" s="6"/>
      <c r="L12" s="4"/>
      <c r="M12" s="6">
        <f t="shared" si="0"/>
        <v>24</v>
      </c>
      <c r="N12" s="6">
        <v>10</v>
      </c>
      <c r="O12" s="4">
        <v>1</v>
      </c>
      <c r="R12" t="str">
        <f>'Advanced-Overall'!A9</f>
        <v>Tony Burnett/Choo Choo</v>
      </c>
    </row>
    <row r="13" spans="1:18" customFormat="1" x14ac:dyDescent="0.2">
      <c r="A13" s="22" t="s">
        <v>51</v>
      </c>
      <c r="B13" s="1">
        <v>3</v>
      </c>
      <c r="C13" s="24">
        <v>3</v>
      </c>
      <c r="D13" s="24">
        <v>4</v>
      </c>
      <c r="E13" s="24">
        <v>4</v>
      </c>
      <c r="F13" s="24">
        <v>3</v>
      </c>
      <c r="G13" s="24">
        <v>3</v>
      </c>
      <c r="H13" s="24">
        <v>4</v>
      </c>
      <c r="I13" s="24">
        <v>0</v>
      </c>
      <c r="J13" s="5"/>
      <c r="K13" s="5"/>
      <c r="L13" s="2"/>
      <c r="M13" s="5">
        <f t="shared" si="0"/>
        <v>24</v>
      </c>
      <c r="N13" s="5">
        <v>11</v>
      </c>
      <c r="O13" s="2">
        <v>0</v>
      </c>
      <c r="R13" t="str">
        <f>'Advanced-Overall'!A10</f>
        <v>Ann Wilhelm/Harle Sue</v>
      </c>
    </row>
    <row r="14" spans="1:18" customFormat="1" x14ac:dyDescent="0.2">
      <c r="A14" s="22" t="s">
        <v>29</v>
      </c>
      <c r="B14" s="1">
        <v>3</v>
      </c>
      <c r="C14" s="24">
        <v>4</v>
      </c>
      <c r="D14" s="24">
        <v>0</v>
      </c>
      <c r="E14" s="24">
        <v>4</v>
      </c>
      <c r="F14" s="24">
        <v>4</v>
      </c>
      <c r="G14" s="24">
        <v>4</v>
      </c>
      <c r="H14" s="24">
        <v>4</v>
      </c>
      <c r="I14" s="5"/>
      <c r="J14" s="5"/>
      <c r="K14" s="5"/>
      <c r="L14" s="2"/>
      <c r="M14" s="5">
        <f t="shared" si="0"/>
        <v>23</v>
      </c>
      <c r="N14" s="5">
        <v>12</v>
      </c>
      <c r="O14" s="2">
        <v>0</v>
      </c>
      <c r="R14" t="str">
        <f>'Advanced-Overall'!A11</f>
        <v>Jeff Duff/Jesse</v>
      </c>
    </row>
    <row r="15" spans="1:18" customFormat="1" x14ac:dyDescent="0.2">
      <c r="A15" s="22" t="s">
        <v>30</v>
      </c>
      <c r="B15" s="1">
        <v>3</v>
      </c>
      <c r="C15" s="24">
        <v>4</v>
      </c>
      <c r="D15" s="24">
        <v>3</v>
      </c>
      <c r="E15" s="24">
        <v>4</v>
      </c>
      <c r="F15" s="24">
        <v>0</v>
      </c>
      <c r="G15" s="24">
        <v>1</v>
      </c>
      <c r="H15" s="24">
        <v>4</v>
      </c>
      <c r="I15" s="24">
        <v>4</v>
      </c>
      <c r="J15" s="24">
        <v>0</v>
      </c>
      <c r="K15" s="5"/>
      <c r="L15" s="2"/>
      <c r="M15" s="5">
        <f t="shared" si="0"/>
        <v>23</v>
      </c>
      <c r="N15" s="5">
        <v>13</v>
      </c>
      <c r="O15" s="2">
        <v>0</v>
      </c>
      <c r="R15" t="str">
        <f>'Advanced-Overall'!A12</f>
        <v>Ben Nicols/Breck</v>
      </c>
    </row>
    <row r="16" spans="1:18" customFormat="1" x14ac:dyDescent="0.2">
      <c r="A16" s="22" t="s">
        <v>33</v>
      </c>
      <c r="B16" s="1">
        <v>0</v>
      </c>
      <c r="C16" s="5">
        <v>1</v>
      </c>
      <c r="D16" s="24">
        <v>4</v>
      </c>
      <c r="E16" s="24">
        <v>2</v>
      </c>
      <c r="F16" s="24">
        <v>4</v>
      </c>
      <c r="G16" s="24">
        <v>2</v>
      </c>
      <c r="H16" s="24">
        <v>4</v>
      </c>
      <c r="I16" s="24">
        <v>0</v>
      </c>
      <c r="J16" s="24">
        <v>0</v>
      </c>
      <c r="K16" s="5"/>
      <c r="L16" s="2"/>
      <c r="M16" s="5">
        <f t="shared" si="0"/>
        <v>17</v>
      </c>
      <c r="N16" s="5">
        <v>14</v>
      </c>
      <c r="O16" s="2">
        <v>0</v>
      </c>
      <c r="R16" t="str">
        <f>'Advanced-Overall'!A13</f>
        <v>Chip Hershey/Lexi</v>
      </c>
    </row>
    <row r="17" spans="1:18" customFormat="1" x14ac:dyDescent="0.2">
      <c r="A17" s="22" t="s">
        <v>31</v>
      </c>
      <c r="B17" s="1">
        <v>4</v>
      </c>
      <c r="C17" s="24">
        <v>3</v>
      </c>
      <c r="D17" s="24">
        <v>4</v>
      </c>
      <c r="E17" s="24">
        <v>0</v>
      </c>
      <c r="F17" s="24">
        <v>0</v>
      </c>
      <c r="G17" s="24">
        <v>3</v>
      </c>
      <c r="H17" s="24">
        <v>0</v>
      </c>
      <c r="I17" s="24">
        <v>0</v>
      </c>
      <c r="J17" s="24">
        <v>0</v>
      </c>
      <c r="K17" s="5">
        <v>3</v>
      </c>
      <c r="L17" s="2"/>
      <c r="M17" s="5">
        <f t="shared" si="0"/>
        <v>17</v>
      </c>
      <c r="N17" s="5">
        <v>15</v>
      </c>
      <c r="O17" s="2">
        <v>0</v>
      </c>
      <c r="R17" t="str">
        <f>'Advanced-Overall'!A14</f>
        <v>Alex Krugh/Kylee</v>
      </c>
    </row>
    <row r="18" spans="1:18" customFormat="1" x14ac:dyDescent="0.2">
      <c r="A18" s="22" t="s">
        <v>55</v>
      </c>
      <c r="B18" s="1">
        <v>4</v>
      </c>
      <c r="C18" s="5">
        <v>0</v>
      </c>
      <c r="D18" s="24">
        <v>0</v>
      </c>
      <c r="E18" s="24">
        <v>3</v>
      </c>
      <c r="F18" s="24">
        <v>0</v>
      </c>
      <c r="G18" s="24">
        <v>2</v>
      </c>
      <c r="H18" s="24">
        <v>4</v>
      </c>
      <c r="I18" s="24">
        <v>0</v>
      </c>
      <c r="J18" s="5"/>
      <c r="K18" s="5"/>
      <c r="L18" s="2"/>
      <c r="M18" s="5">
        <f t="shared" si="0"/>
        <v>13</v>
      </c>
      <c r="N18" s="5">
        <v>16</v>
      </c>
      <c r="O18" s="2">
        <v>0</v>
      </c>
      <c r="R18" t="str">
        <f>'Advanced-Overall'!A15</f>
        <v>Adrian Custer/Magnet</v>
      </c>
    </row>
    <row r="19" spans="1:18" customFormat="1" x14ac:dyDescent="0.2">
      <c r="A19" s="22" t="s">
        <v>59</v>
      </c>
      <c r="B19" s="1">
        <v>4</v>
      </c>
      <c r="C19" s="24">
        <v>0</v>
      </c>
      <c r="D19" s="24">
        <v>4</v>
      </c>
      <c r="E19" s="24">
        <v>0</v>
      </c>
      <c r="F19" s="24">
        <v>4</v>
      </c>
      <c r="G19" s="5"/>
      <c r="H19" s="5"/>
      <c r="I19" s="5"/>
      <c r="J19" s="5"/>
      <c r="K19" s="5"/>
      <c r="L19" s="2"/>
      <c r="M19" s="5">
        <f t="shared" si="0"/>
        <v>12</v>
      </c>
      <c r="N19" s="5">
        <v>17</v>
      </c>
      <c r="O19" s="2">
        <v>0</v>
      </c>
      <c r="R19" t="str">
        <f>'Advanced-Overall'!A16</f>
        <v>Jeff Scheetz/Killian</v>
      </c>
    </row>
    <row r="20" spans="1:18" customFormat="1" x14ac:dyDescent="0.2">
      <c r="A20" s="22" t="s">
        <v>52</v>
      </c>
      <c r="B20" s="1">
        <v>0</v>
      </c>
      <c r="C20" s="24">
        <v>3</v>
      </c>
      <c r="D20" s="24">
        <v>0</v>
      </c>
      <c r="E20" s="24">
        <v>4</v>
      </c>
      <c r="F20" s="24">
        <v>1</v>
      </c>
      <c r="G20" s="24">
        <v>3</v>
      </c>
      <c r="H20" s="24">
        <v>0</v>
      </c>
      <c r="I20" s="24">
        <v>0</v>
      </c>
      <c r="J20" s="24">
        <v>0</v>
      </c>
      <c r="K20" s="5">
        <v>0</v>
      </c>
      <c r="L20" s="2"/>
      <c r="M20" s="5">
        <f t="shared" si="0"/>
        <v>11</v>
      </c>
      <c r="N20" s="5">
        <v>18</v>
      </c>
      <c r="O20" s="2">
        <v>0</v>
      </c>
      <c r="R20" t="str">
        <f>'Advanced-Overall'!A17</f>
        <v>Tamara Finocchiaro/Newman</v>
      </c>
    </row>
    <row r="21" spans="1:18" customFormat="1" ht="13.5" thickBot="1" x14ac:dyDescent="0.25">
      <c r="A21" s="23" t="s">
        <v>40</v>
      </c>
      <c r="B21" s="3">
        <v>0</v>
      </c>
      <c r="C21" s="76">
        <v>0</v>
      </c>
      <c r="D21" s="76">
        <v>0</v>
      </c>
      <c r="E21" s="76">
        <v>0</v>
      </c>
      <c r="F21" s="76">
        <v>0</v>
      </c>
      <c r="G21" s="76">
        <v>3</v>
      </c>
      <c r="H21" s="6"/>
      <c r="I21" s="6"/>
      <c r="J21" s="6"/>
      <c r="K21" s="6"/>
      <c r="L21" s="4"/>
      <c r="M21" s="6">
        <f t="shared" si="0"/>
        <v>3</v>
      </c>
      <c r="N21" s="6">
        <v>19</v>
      </c>
      <c r="O21" s="4">
        <v>0</v>
      </c>
      <c r="R21" t="str">
        <f>'Advanced-Overall'!A18</f>
        <v>Christopher Atwater/Saydee</v>
      </c>
    </row>
    <row r="22" spans="1:18" x14ac:dyDescent="0.2">
      <c r="R22" s="5" t="str">
        <f>'Advanced-Overall'!A19</f>
        <v>Tony Burnett/Big Biscuit</v>
      </c>
    </row>
    <row r="23" spans="1:18" x14ac:dyDescent="0.2">
      <c r="R23" s="5" t="str">
        <f>'Advanced-Overall'!A20</f>
        <v>Phillip Walterbach/Maggie</v>
      </c>
    </row>
    <row r="24" spans="1:18" x14ac:dyDescent="0.2">
      <c r="R24" s="5" t="e">
        <f>'Advanced-Overall'!#REF!</f>
        <v>#REF!</v>
      </c>
    </row>
    <row r="25" spans="1:18" x14ac:dyDescent="0.2">
      <c r="R25" s="5" t="e">
        <f>'Advanced-Overall'!#REF!</f>
        <v>#REF!</v>
      </c>
    </row>
    <row r="26" spans="1:18" x14ac:dyDescent="0.2">
      <c r="R26" s="5" t="e">
        <f>'Advanced-Overall'!#REF!</f>
        <v>#REF!</v>
      </c>
    </row>
    <row r="27" spans="1:18" x14ac:dyDescent="0.2">
      <c r="R27" s="5" t="e">
        <f>'Advanced-Overall'!#REF!</f>
        <v>#REF!</v>
      </c>
    </row>
    <row r="28" spans="1:18" x14ac:dyDescent="0.2">
      <c r="R28" s="5" t="e">
        <f>'Advanced-Overall'!#REF!</f>
        <v>#REF!</v>
      </c>
    </row>
    <row r="29" spans="1:18" x14ac:dyDescent="0.2">
      <c r="R29" s="5" t="e">
        <f>'Advanced-Overall'!#REF!</f>
        <v>#REF!</v>
      </c>
    </row>
    <row r="30" spans="1:18" x14ac:dyDescent="0.2">
      <c r="R30" s="5" t="e">
        <f>'Advanced-Overall'!#REF!</f>
        <v>#REF!</v>
      </c>
    </row>
    <row r="31" spans="1:18" x14ac:dyDescent="0.2">
      <c r="R31" s="5" t="e">
        <f>'Advanced-Overall'!#REF!</f>
        <v>#REF!</v>
      </c>
    </row>
    <row r="32" spans="1:18" x14ac:dyDescent="0.2">
      <c r="R32" s="5" t="e">
        <f>'Advanced-Overall'!#REF!</f>
        <v>#REF!</v>
      </c>
    </row>
    <row r="33" spans="18:18" x14ac:dyDescent="0.2">
      <c r="R33" s="5" t="e">
        <f>'Advanced-Overall'!#REF!</f>
        <v>#REF!</v>
      </c>
    </row>
    <row r="34" spans="18:18" x14ac:dyDescent="0.2">
      <c r="R34" s="5" t="e">
        <f>'Advanced-Overall'!#REF!</f>
        <v>#REF!</v>
      </c>
    </row>
    <row r="35" spans="18:18" x14ac:dyDescent="0.2">
      <c r="R35" s="5" t="e">
        <f>'Advanced-Overall'!#REF!</f>
        <v>#REF!</v>
      </c>
    </row>
  </sheetData>
  <mergeCells count="1">
    <mergeCell ref="B1:O1"/>
  </mergeCells>
  <phoneticPr fontId="2" type="noConversion"/>
  <dataValidations count="1">
    <dataValidation type="list" allowBlank="1" showInputMessage="1" showErrorMessage="1" sqref="A3:A35">
      <formula1>$R$3:$R$35</formula1>
    </dataValidation>
  </dataValidations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N20"/>
  <sheetViews>
    <sheetView workbookViewId="0">
      <selection activeCell="H8" sqref="H8"/>
    </sheetView>
  </sheetViews>
  <sheetFormatPr defaultRowHeight="12.75" x14ac:dyDescent="0.2"/>
  <cols>
    <col min="1" max="1" width="28" customWidth="1"/>
    <col min="14" max="14" width="19.28515625" hidden="1" customWidth="1"/>
  </cols>
  <sheetData>
    <row r="1" spans="1:14" ht="13.5" thickBot="1" x14ac:dyDescent="0.25">
      <c r="B1" s="117" t="s">
        <v>20</v>
      </c>
      <c r="C1" s="118"/>
      <c r="D1" s="118"/>
      <c r="E1" s="118"/>
      <c r="F1" s="118"/>
      <c r="G1" s="118"/>
      <c r="H1" s="118"/>
      <c r="I1" s="124"/>
      <c r="J1" s="124"/>
      <c r="K1" s="125"/>
    </row>
    <row r="2" spans="1:14" ht="13.5" thickBot="1" x14ac:dyDescent="0.25">
      <c r="A2" s="7" t="s">
        <v>0</v>
      </c>
      <c r="B2" s="74" t="s">
        <v>10</v>
      </c>
      <c r="C2" s="75" t="s">
        <v>11</v>
      </c>
      <c r="D2" s="75" t="s">
        <v>12</v>
      </c>
      <c r="E2" s="75" t="s">
        <v>13</v>
      </c>
      <c r="F2" s="75" t="s">
        <v>14</v>
      </c>
      <c r="G2" s="75" t="s">
        <v>15</v>
      </c>
      <c r="H2" s="75" t="s">
        <v>16</v>
      </c>
      <c r="I2" s="15" t="s">
        <v>7</v>
      </c>
      <c r="J2" s="16" t="s">
        <v>9</v>
      </c>
      <c r="K2" s="17" t="s">
        <v>8</v>
      </c>
    </row>
    <row r="3" spans="1:14" x14ac:dyDescent="0.2">
      <c r="A3" s="21" t="s">
        <v>33</v>
      </c>
      <c r="B3" s="19">
        <v>1</v>
      </c>
      <c r="C3" s="19">
        <v>6</v>
      </c>
      <c r="D3" s="19">
        <v>0</v>
      </c>
      <c r="E3" s="37">
        <v>1</v>
      </c>
      <c r="F3" s="37">
        <v>10</v>
      </c>
      <c r="G3" s="37">
        <v>1</v>
      </c>
      <c r="H3" s="19"/>
      <c r="I3" s="18">
        <f t="shared" ref="I3:I19" si="0">SUM(B3:H3)</f>
        <v>19</v>
      </c>
      <c r="J3" s="19">
        <v>1</v>
      </c>
      <c r="K3" s="20">
        <v>10</v>
      </c>
      <c r="N3" t="str">
        <f>'Advanced-Overall'!A22</f>
        <v>Jeff Duff/Crash</v>
      </c>
    </row>
    <row r="4" spans="1:14" x14ac:dyDescent="0.2">
      <c r="A4" s="22" t="s">
        <v>56</v>
      </c>
      <c r="B4" s="5">
        <v>0</v>
      </c>
      <c r="C4" s="24">
        <v>1</v>
      </c>
      <c r="D4" s="24">
        <v>8</v>
      </c>
      <c r="E4" s="24">
        <v>1</v>
      </c>
      <c r="F4" s="24">
        <v>8</v>
      </c>
      <c r="G4" s="5"/>
      <c r="H4" s="5"/>
      <c r="I4" s="1">
        <f t="shared" si="0"/>
        <v>18</v>
      </c>
      <c r="J4" s="5">
        <v>2</v>
      </c>
      <c r="K4" s="2">
        <v>9</v>
      </c>
      <c r="N4" t="str">
        <f>'Advanced-Overall'!A23</f>
        <v>Jackie Rodeffer-Scheetz/Towser</v>
      </c>
    </row>
    <row r="5" spans="1:14" x14ac:dyDescent="0.2">
      <c r="A5" s="22" t="s">
        <v>32</v>
      </c>
      <c r="B5" s="5">
        <v>0</v>
      </c>
      <c r="C5" s="24">
        <v>6</v>
      </c>
      <c r="D5" s="24">
        <v>1</v>
      </c>
      <c r="E5" s="24">
        <v>1</v>
      </c>
      <c r="F5" s="24">
        <v>1</v>
      </c>
      <c r="G5" s="24">
        <v>8</v>
      </c>
      <c r="H5" s="5"/>
      <c r="I5" s="1">
        <f t="shared" si="0"/>
        <v>17</v>
      </c>
      <c r="J5" s="5">
        <v>3</v>
      </c>
      <c r="K5" s="2">
        <v>8</v>
      </c>
      <c r="N5" t="str">
        <f>'Advanced-Overall'!A3</f>
        <v>Jeff Scheetz/Towser</v>
      </c>
    </row>
    <row r="6" spans="1:14" x14ac:dyDescent="0.2">
      <c r="A6" s="22" t="s">
        <v>30</v>
      </c>
      <c r="B6" s="5">
        <v>1</v>
      </c>
      <c r="C6" s="5">
        <v>6</v>
      </c>
      <c r="D6" s="5">
        <v>1</v>
      </c>
      <c r="E6" s="24">
        <v>0</v>
      </c>
      <c r="F6" s="24">
        <v>1</v>
      </c>
      <c r="G6" s="24">
        <v>8</v>
      </c>
      <c r="H6" s="5"/>
      <c r="I6" s="1">
        <f t="shared" si="0"/>
        <v>17</v>
      </c>
      <c r="J6" s="5">
        <v>4</v>
      </c>
      <c r="K6" s="2">
        <v>8</v>
      </c>
      <c r="N6" t="str">
        <f>'Advanced-Overall'!A24</f>
        <v>Chip Hershey/Charlie</v>
      </c>
    </row>
    <row r="7" spans="1:14" x14ac:dyDescent="0.2">
      <c r="A7" s="22" t="s">
        <v>39</v>
      </c>
      <c r="B7" s="5">
        <v>4</v>
      </c>
      <c r="C7" s="5">
        <v>1</v>
      </c>
      <c r="D7" s="5">
        <v>8</v>
      </c>
      <c r="E7" s="24">
        <v>1</v>
      </c>
      <c r="F7" s="24">
        <v>1</v>
      </c>
      <c r="G7" s="5"/>
      <c r="H7" s="5"/>
      <c r="I7" s="1">
        <f t="shared" si="0"/>
        <v>15</v>
      </c>
      <c r="J7" s="5">
        <v>5</v>
      </c>
      <c r="K7" s="2">
        <v>6</v>
      </c>
      <c r="N7" t="str">
        <f>'Advanced-Overall'!A4</f>
        <v>Jeff Duff/Sasha</v>
      </c>
    </row>
    <row r="8" spans="1:14" x14ac:dyDescent="0.2">
      <c r="A8" s="22" t="s">
        <v>34</v>
      </c>
      <c r="B8" s="5">
        <v>4</v>
      </c>
      <c r="C8" s="5">
        <v>6</v>
      </c>
      <c r="D8" s="5">
        <v>0</v>
      </c>
      <c r="E8" s="24">
        <v>1</v>
      </c>
      <c r="F8" s="24">
        <v>1</v>
      </c>
      <c r="G8" s="5"/>
      <c r="H8" s="5"/>
      <c r="I8" s="1">
        <f t="shared" si="0"/>
        <v>12</v>
      </c>
      <c r="J8" s="5">
        <v>6</v>
      </c>
      <c r="K8" s="2">
        <v>5</v>
      </c>
      <c r="N8" t="str">
        <f>'Advanced-Overall'!A5</f>
        <v>Adrian Custer/Yard Dart</v>
      </c>
    </row>
    <row r="9" spans="1:14" x14ac:dyDescent="0.2">
      <c r="A9" s="22" t="s">
        <v>50</v>
      </c>
      <c r="B9" s="5">
        <v>0</v>
      </c>
      <c r="C9" s="5">
        <v>1</v>
      </c>
      <c r="D9" s="5">
        <v>0</v>
      </c>
      <c r="E9" s="24">
        <v>1</v>
      </c>
      <c r="F9" s="24">
        <v>10</v>
      </c>
      <c r="G9" s="5"/>
      <c r="H9" s="5"/>
      <c r="I9" s="1">
        <f t="shared" si="0"/>
        <v>12</v>
      </c>
      <c r="J9" s="5">
        <v>7</v>
      </c>
      <c r="K9" s="2">
        <v>4</v>
      </c>
      <c r="N9" t="str">
        <f>'Advanced-Overall'!A6</f>
        <v>Shaun Johnson/Royal</v>
      </c>
    </row>
    <row r="10" spans="1:14" x14ac:dyDescent="0.2">
      <c r="A10" s="22" t="s">
        <v>55</v>
      </c>
      <c r="B10" s="5">
        <v>4</v>
      </c>
      <c r="C10" s="24">
        <v>6</v>
      </c>
      <c r="D10" s="24">
        <v>0</v>
      </c>
      <c r="E10" s="24">
        <v>0</v>
      </c>
      <c r="F10" s="24">
        <v>1</v>
      </c>
      <c r="G10" s="5"/>
      <c r="H10" s="5"/>
      <c r="I10" s="1">
        <f t="shared" si="0"/>
        <v>11</v>
      </c>
      <c r="J10" s="5">
        <v>8</v>
      </c>
      <c r="K10" s="2">
        <v>3</v>
      </c>
      <c r="N10" t="str">
        <f>'Advanced-Overall'!A7</f>
        <v>Dan Eber/Boo</v>
      </c>
    </row>
    <row r="11" spans="1:14" x14ac:dyDescent="0.2">
      <c r="A11" s="22" t="s">
        <v>38</v>
      </c>
      <c r="B11" s="5">
        <v>4</v>
      </c>
      <c r="C11" s="24">
        <v>6</v>
      </c>
      <c r="D11" s="24">
        <v>0</v>
      </c>
      <c r="E11" s="24">
        <v>0</v>
      </c>
      <c r="F11" s="5"/>
      <c r="G11" s="5"/>
      <c r="H11" s="5"/>
      <c r="I11" s="1">
        <f t="shared" si="0"/>
        <v>10</v>
      </c>
      <c r="J11" s="5">
        <v>9</v>
      </c>
      <c r="K11" s="2">
        <v>2</v>
      </c>
      <c r="N11" t="str">
        <f>'Advanced-Overall'!A8</f>
        <v>Mike Kittinger/Henry</v>
      </c>
    </row>
    <row r="12" spans="1:14" x14ac:dyDescent="0.2">
      <c r="A12" s="22" t="s">
        <v>52</v>
      </c>
      <c r="B12" s="5">
        <v>0</v>
      </c>
      <c r="C12" s="24">
        <v>6</v>
      </c>
      <c r="D12" s="24">
        <v>1</v>
      </c>
      <c r="E12" s="24">
        <v>0</v>
      </c>
      <c r="F12" s="24">
        <v>1</v>
      </c>
      <c r="G12" s="24">
        <v>1</v>
      </c>
      <c r="H12" s="5"/>
      <c r="I12" s="1">
        <f t="shared" si="0"/>
        <v>9</v>
      </c>
      <c r="J12" s="5">
        <v>10</v>
      </c>
      <c r="K12" s="2">
        <v>1</v>
      </c>
      <c r="N12" t="str">
        <f>'Advanced-Overall'!A9</f>
        <v>Tony Burnett/Choo Choo</v>
      </c>
    </row>
    <row r="13" spans="1:14" x14ac:dyDescent="0.2">
      <c r="A13" s="22" t="s">
        <v>53</v>
      </c>
      <c r="B13" s="5">
        <v>0</v>
      </c>
      <c r="C13" s="5">
        <v>0</v>
      </c>
      <c r="D13" s="5">
        <v>0</v>
      </c>
      <c r="E13" s="24">
        <v>0</v>
      </c>
      <c r="F13" s="24">
        <v>4</v>
      </c>
      <c r="G13" s="24">
        <v>4</v>
      </c>
      <c r="H13" s="5"/>
      <c r="I13" s="1">
        <f t="shared" si="0"/>
        <v>8</v>
      </c>
      <c r="J13" s="5">
        <v>11</v>
      </c>
      <c r="K13" s="2">
        <v>2</v>
      </c>
      <c r="N13" t="str">
        <f>'Advanced-Overall'!A10</f>
        <v>Ann Wilhelm/Harle Sue</v>
      </c>
    </row>
    <row r="14" spans="1:14" ht="13.5" thickBot="1" x14ac:dyDescent="0.25">
      <c r="A14" s="23" t="s">
        <v>37</v>
      </c>
      <c r="B14" s="6">
        <v>1</v>
      </c>
      <c r="C14" s="6">
        <v>1</v>
      </c>
      <c r="D14" s="6">
        <v>0</v>
      </c>
      <c r="E14" s="76">
        <v>0</v>
      </c>
      <c r="F14" s="76">
        <v>1</v>
      </c>
      <c r="G14" s="76">
        <v>1</v>
      </c>
      <c r="H14" s="76">
        <v>0</v>
      </c>
      <c r="I14" s="3">
        <f t="shared" si="0"/>
        <v>4</v>
      </c>
      <c r="J14" s="6">
        <v>12</v>
      </c>
      <c r="K14" s="4">
        <v>1</v>
      </c>
      <c r="N14" t="str">
        <f>'Advanced-Overall'!A11</f>
        <v>Jeff Duff/Jesse</v>
      </c>
    </row>
    <row r="15" spans="1:14" x14ac:dyDescent="0.2">
      <c r="A15" s="22" t="s">
        <v>29</v>
      </c>
      <c r="B15" s="5">
        <v>0</v>
      </c>
      <c r="C15" s="5">
        <v>0</v>
      </c>
      <c r="D15" s="5">
        <v>1</v>
      </c>
      <c r="E15" s="24">
        <v>0</v>
      </c>
      <c r="F15" s="24">
        <v>1</v>
      </c>
      <c r="G15" s="5"/>
      <c r="H15" s="5"/>
      <c r="I15" s="1">
        <f t="shared" si="0"/>
        <v>2</v>
      </c>
      <c r="J15" s="5">
        <v>13</v>
      </c>
      <c r="K15" s="2"/>
      <c r="N15" t="str">
        <f>'Advanced-Overall'!A12</f>
        <v>Ben Nicols/Breck</v>
      </c>
    </row>
    <row r="16" spans="1:14" x14ac:dyDescent="0.2">
      <c r="A16" s="22" t="s">
        <v>36</v>
      </c>
      <c r="B16" s="5">
        <v>0</v>
      </c>
      <c r="C16" s="5">
        <v>1</v>
      </c>
      <c r="D16" s="5">
        <v>0</v>
      </c>
      <c r="E16" s="24">
        <v>1</v>
      </c>
      <c r="F16" s="24">
        <v>0</v>
      </c>
      <c r="G16" s="5"/>
      <c r="H16" s="5"/>
      <c r="I16" s="1">
        <f t="shared" si="0"/>
        <v>2</v>
      </c>
      <c r="J16" s="5">
        <v>14</v>
      </c>
      <c r="K16" s="2"/>
      <c r="N16" t="str">
        <f>'Advanced-Overall'!A13</f>
        <v>Chip Hershey/Lexi</v>
      </c>
    </row>
    <row r="17" spans="1:14" x14ac:dyDescent="0.2">
      <c r="A17" s="22" t="s">
        <v>31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1</v>
      </c>
      <c r="H17" s="5"/>
      <c r="I17" s="1">
        <f t="shared" si="0"/>
        <v>1</v>
      </c>
      <c r="J17" s="5">
        <v>15</v>
      </c>
      <c r="K17" s="2"/>
      <c r="N17" t="str">
        <f>'Advanced-Overall'!A14</f>
        <v>Alex Krugh/Kylee</v>
      </c>
    </row>
    <row r="18" spans="1:14" x14ac:dyDescent="0.2">
      <c r="A18" s="22" t="s">
        <v>48</v>
      </c>
      <c r="B18" s="5">
        <v>0</v>
      </c>
      <c r="C18" s="24">
        <v>0</v>
      </c>
      <c r="D18" s="24">
        <v>0</v>
      </c>
      <c r="E18" s="24">
        <v>0</v>
      </c>
      <c r="F18" s="24">
        <v>0</v>
      </c>
      <c r="G18" s="24">
        <v>1</v>
      </c>
      <c r="H18" s="5"/>
      <c r="I18" s="1">
        <f t="shared" si="0"/>
        <v>1</v>
      </c>
      <c r="J18" s="5">
        <v>16</v>
      </c>
      <c r="K18" s="2"/>
      <c r="N18" t="str">
        <f>'Advanced-Overall'!A15</f>
        <v>Adrian Custer/Magnet</v>
      </c>
    </row>
    <row r="19" spans="1:14" x14ac:dyDescent="0.2">
      <c r="A19" s="22" t="s">
        <v>40</v>
      </c>
      <c r="B19" s="5">
        <v>0</v>
      </c>
      <c r="C19" s="24">
        <v>0</v>
      </c>
      <c r="D19" s="24">
        <v>0</v>
      </c>
      <c r="E19" s="24">
        <v>0</v>
      </c>
      <c r="F19" s="24">
        <v>0</v>
      </c>
      <c r="G19" s="5"/>
      <c r="H19" s="5"/>
      <c r="I19" s="1">
        <f t="shared" si="0"/>
        <v>0</v>
      </c>
      <c r="J19" s="5">
        <v>17</v>
      </c>
      <c r="K19" s="2"/>
      <c r="N19" t="str">
        <f>'Advanced-Overall'!A16</f>
        <v>Jeff Scheetz/Killian</v>
      </c>
    </row>
    <row r="20" spans="1:14" ht="13.5" thickBot="1" x14ac:dyDescent="0.25">
      <c r="A20" s="23" t="s">
        <v>59</v>
      </c>
      <c r="B20" s="6"/>
      <c r="C20" s="6"/>
      <c r="D20" s="6"/>
      <c r="E20" s="6"/>
      <c r="F20" s="6"/>
      <c r="G20" s="6"/>
      <c r="H20" s="6"/>
      <c r="I20" s="3"/>
      <c r="J20" s="6"/>
      <c r="K20" s="4"/>
      <c r="N20" t="str">
        <f>'Advanced-Overall'!A17</f>
        <v>Tamara Finocchiaro/Newman</v>
      </c>
    </row>
  </sheetData>
  <mergeCells count="1">
    <mergeCell ref="B1:K1"/>
  </mergeCells>
  <phoneticPr fontId="2" type="noConversion"/>
  <dataValidations count="1">
    <dataValidation type="list" allowBlank="1" showInputMessage="1" showErrorMessage="1" sqref="A3:A20">
      <formula1>$N$3:$N$20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H16"/>
  <sheetViews>
    <sheetView workbookViewId="0">
      <selection activeCell="A19" sqref="A19"/>
    </sheetView>
  </sheetViews>
  <sheetFormatPr defaultRowHeight="12.75" x14ac:dyDescent="0.2"/>
  <cols>
    <col min="1" max="1" width="34.7109375" customWidth="1"/>
  </cols>
  <sheetData>
    <row r="1" spans="1:8" ht="13.5" thickBot="1" x14ac:dyDescent="0.25">
      <c r="B1" s="117" t="s">
        <v>21</v>
      </c>
      <c r="C1" s="118"/>
      <c r="D1" s="118"/>
      <c r="E1" s="118"/>
      <c r="F1" s="118"/>
      <c r="G1" s="118"/>
      <c r="H1" s="119"/>
    </row>
    <row r="2" spans="1:8" ht="13.5" thickBot="1" x14ac:dyDescent="0.25">
      <c r="A2" s="7" t="s">
        <v>71</v>
      </c>
      <c r="B2" s="8" t="s">
        <v>10</v>
      </c>
      <c r="C2" s="9" t="s">
        <v>11</v>
      </c>
      <c r="D2" s="9" t="s">
        <v>12</v>
      </c>
      <c r="E2" s="9" t="s">
        <v>13</v>
      </c>
      <c r="F2" s="9" t="s">
        <v>14</v>
      </c>
      <c r="G2" s="11" t="s">
        <v>7</v>
      </c>
      <c r="H2" s="12" t="s">
        <v>9</v>
      </c>
    </row>
    <row r="3" spans="1:8" x14ac:dyDescent="0.2">
      <c r="A3" s="21" t="s">
        <v>47</v>
      </c>
      <c r="B3" s="19">
        <v>3.5</v>
      </c>
      <c r="C3" s="19">
        <v>2</v>
      </c>
      <c r="D3" s="19">
        <v>3.5</v>
      </c>
      <c r="E3" s="19">
        <v>2.5</v>
      </c>
      <c r="F3" s="19"/>
      <c r="G3" s="18">
        <f t="shared" ref="G3:G16" si="0">SUM(B3:F3)</f>
        <v>11.5</v>
      </c>
      <c r="H3" s="20">
        <v>1</v>
      </c>
    </row>
    <row r="4" spans="1:8" ht="13.5" thickBot="1" x14ac:dyDescent="0.25">
      <c r="A4" s="22" t="s">
        <v>43</v>
      </c>
      <c r="B4" s="5">
        <v>2</v>
      </c>
      <c r="C4" s="5">
        <v>2.5</v>
      </c>
      <c r="D4" s="5">
        <v>3.5</v>
      </c>
      <c r="E4" s="5">
        <v>3.5</v>
      </c>
      <c r="F4" s="5"/>
      <c r="G4" s="1">
        <f t="shared" si="0"/>
        <v>11.5</v>
      </c>
      <c r="H4" s="2">
        <v>2</v>
      </c>
    </row>
    <row r="5" spans="1:8" x14ac:dyDescent="0.2">
      <c r="A5" s="98" t="s">
        <v>68</v>
      </c>
      <c r="B5" s="99">
        <v>3.5</v>
      </c>
      <c r="C5" s="99">
        <v>2.5</v>
      </c>
      <c r="D5" s="99">
        <v>5</v>
      </c>
      <c r="E5" s="99">
        <v>0</v>
      </c>
      <c r="F5" s="99"/>
      <c r="G5" s="100">
        <f t="shared" si="0"/>
        <v>11</v>
      </c>
      <c r="H5" s="101"/>
    </row>
    <row r="6" spans="1:8" ht="13.5" thickBot="1" x14ac:dyDescent="0.25">
      <c r="A6" s="102" t="s">
        <v>65</v>
      </c>
      <c r="B6" s="103">
        <v>0</v>
      </c>
      <c r="C6" s="103">
        <v>3</v>
      </c>
      <c r="D6" s="103">
        <v>2.5</v>
      </c>
      <c r="E6" s="103">
        <v>5</v>
      </c>
      <c r="F6" s="103"/>
      <c r="G6" s="104">
        <f t="shared" si="0"/>
        <v>10.5</v>
      </c>
      <c r="H6" s="105"/>
    </row>
    <row r="7" spans="1:8" x14ac:dyDescent="0.2">
      <c r="A7" s="22" t="s">
        <v>45</v>
      </c>
      <c r="B7" s="5">
        <v>0</v>
      </c>
      <c r="C7" s="5">
        <v>3.5</v>
      </c>
      <c r="D7" s="5">
        <v>3.5</v>
      </c>
      <c r="E7" s="5">
        <v>2.5</v>
      </c>
      <c r="F7" s="5"/>
      <c r="G7" s="18">
        <f t="shared" si="0"/>
        <v>9.5</v>
      </c>
      <c r="H7" s="20">
        <v>3</v>
      </c>
    </row>
    <row r="8" spans="1:8" x14ac:dyDescent="0.2">
      <c r="A8" s="22" t="s">
        <v>49</v>
      </c>
      <c r="B8" s="5">
        <v>0</v>
      </c>
      <c r="C8" s="5">
        <v>5</v>
      </c>
      <c r="D8" s="5">
        <v>0</v>
      </c>
      <c r="E8" s="5">
        <v>0</v>
      </c>
      <c r="F8" s="5">
        <v>3</v>
      </c>
      <c r="G8" s="1">
        <f t="shared" si="0"/>
        <v>8</v>
      </c>
      <c r="H8" s="2">
        <v>4</v>
      </c>
    </row>
    <row r="9" spans="1:8" x14ac:dyDescent="0.2">
      <c r="A9" s="22" t="s">
        <v>44</v>
      </c>
      <c r="B9" s="5">
        <v>0</v>
      </c>
      <c r="C9" s="5">
        <v>2.5</v>
      </c>
      <c r="D9" s="5">
        <v>2</v>
      </c>
      <c r="E9" s="5">
        <v>3</v>
      </c>
      <c r="F9" s="5"/>
      <c r="G9" s="1">
        <f t="shared" si="0"/>
        <v>7.5</v>
      </c>
      <c r="H9" s="2">
        <v>5</v>
      </c>
    </row>
    <row r="10" spans="1:8" x14ac:dyDescent="0.2">
      <c r="A10" s="22" t="s">
        <v>67</v>
      </c>
      <c r="B10" s="5">
        <v>0</v>
      </c>
      <c r="C10" s="5">
        <v>0</v>
      </c>
      <c r="D10" s="5">
        <v>2</v>
      </c>
      <c r="E10" s="5">
        <v>5</v>
      </c>
      <c r="F10" s="5"/>
      <c r="G10" s="1">
        <f t="shared" si="0"/>
        <v>7</v>
      </c>
      <c r="H10" s="2">
        <v>6</v>
      </c>
    </row>
    <row r="11" spans="1:8" x14ac:dyDescent="0.2">
      <c r="A11" s="22" t="s">
        <v>57</v>
      </c>
      <c r="B11" s="5">
        <v>3</v>
      </c>
      <c r="C11" s="5">
        <v>3.5</v>
      </c>
      <c r="D11" s="5">
        <v>0</v>
      </c>
      <c r="E11" s="5">
        <v>0</v>
      </c>
      <c r="F11" s="5"/>
      <c r="G11" s="1">
        <f t="shared" si="0"/>
        <v>6.5</v>
      </c>
      <c r="H11" s="2">
        <v>7</v>
      </c>
    </row>
    <row r="12" spans="1:8" x14ac:dyDescent="0.2">
      <c r="A12" s="22" t="s">
        <v>41</v>
      </c>
      <c r="B12" s="5">
        <v>0</v>
      </c>
      <c r="C12" s="5">
        <v>2.5</v>
      </c>
      <c r="D12" s="5">
        <v>0</v>
      </c>
      <c r="E12" s="5">
        <v>3.5</v>
      </c>
      <c r="F12" s="5"/>
      <c r="G12" s="1">
        <f t="shared" si="0"/>
        <v>6</v>
      </c>
      <c r="H12" s="2">
        <v>8</v>
      </c>
    </row>
    <row r="13" spans="1:8" x14ac:dyDescent="0.2">
      <c r="A13" s="22" t="s">
        <v>46</v>
      </c>
      <c r="B13" s="5">
        <v>2</v>
      </c>
      <c r="C13" s="5">
        <v>0</v>
      </c>
      <c r="D13" s="5">
        <v>2.5</v>
      </c>
      <c r="E13" s="5"/>
      <c r="F13" s="5"/>
      <c r="G13" s="1">
        <f t="shared" si="0"/>
        <v>4.5</v>
      </c>
      <c r="H13" s="2">
        <v>9</v>
      </c>
    </row>
    <row r="14" spans="1:8" x14ac:dyDescent="0.2">
      <c r="A14" s="22" t="s">
        <v>42</v>
      </c>
      <c r="B14" s="5">
        <v>0</v>
      </c>
      <c r="C14" s="5">
        <v>3</v>
      </c>
      <c r="D14" s="5">
        <v>0</v>
      </c>
      <c r="E14" s="5">
        <v>0</v>
      </c>
      <c r="F14" s="5"/>
      <c r="G14" s="1">
        <f t="shared" si="0"/>
        <v>3</v>
      </c>
      <c r="H14" s="2">
        <v>10</v>
      </c>
    </row>
    <row r="15" spans="1:8" x14ac:dyDescent="0.2">
      <c r="A15" s="22" t="s">
        <v>66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1">
        <f t="shared" si="0"/>
        <v>0</v>
      </c>
      <c r="H15" s="2">
        <v>11</v>
      </c>
    </row>
    <row r="16" spans="1:8" ht="13.5" thickBot="1" x14ac:dyDescent="0.25">
      <c r="A16" s="23" t="s">
        <v>54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3">
        <f t="shared" si="0"/>
        <v>0</v>
      </c>
      <c r="H16" s="4">
        <v>11</v>
      </c>
    </row>
  </sheetData>
  <mergeCells count="1">
    <mergeCell ref="B1:H1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Advanced-Overall</vt:lpstr>
      <vt:lpstr>DA</vt:lpstr>
      <vt:lpstr>Time-Trial</vt:lpstr>
      <vt:lpstr>Freestyle</vt:lpstr>
      <vt:lpstr>Bullseye</vt:lpstr>
      <vt:lpstr>Spot Landing</vt:lpstr>
      <vt:lpstr>Pairs D-A</vt:lpstr>
    </vt:vector>
  </TitlesOfParts>
  <Company>Ferrellgas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Jeff</cp:lastModifiedBy>
  <cp:lastPrinted>2011-06-18T23:46:08Z</cp:lastPrinted>
  <dcterms:created xsi:type="dcterms:W3CDTF">2011-06-14T17:10:24Z</dcterms:created>
  <dcterms:modified xsi:type="dcterms:W3CDTF">2011-06-21T15:08:59Z</dcterms:modified>
</cp:coreProperties>
</file>